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nkej\Desktop\FIAT verseny_donto_javitott\Táblázatkezelés\Tanár\"/>
    </mc:Choice>
  </mc:AlternateContent>
  <bookViews>
    <workbookView xWindow="0" yWindow="0" windowWidth="12120" windowHeight="4185"/>
  </bookViews>
  <sheets>
    <sheet name="WRO" sheetId="2" r:id="rId1"/>
    <sheet name="WRO_Forras" sheetId="6" r:id="rId2"/>
  </sheets>
  <definedNames>
    <definedName name="_xlnm._FilterDatabase" localSheetId="0" hidden="1">WRO!$A$14:$D$45</definedName>
    <definedName name="_xlnm._FilterDatabase" localSheetId="1" hidden="1">WRO_Forras!$A$14:$D$45</definedName>
    <definedName name="_xlnm.Criteria" localSheetId="0">WRO!$O$21:$O$22</definedName>
    <definedName name="_xlnm.Criteria" localSheetId="1">WRO_Forras!$O$21:$O$22</definedName>
    <definedName name="_xlnm.Extract" localSheetId="0">WRO!$O$25:$R$25</definedName>
    <definedName name="_xlnm.Extract" localSheetId="1">WRO_Forras!$O$25:$R$25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2" i="6" l="1"/>
  <c r="O121" i="6"/>
  <c r="O120" i="6"/>
  <c r="O119" i="6"/>
  <c r="O118" i="6"/>
  <c r="B12" i="2" l="1"/>
  <c r="B11" i="2"/>
  <c r="B46" i="2" l="1"/>
  <c r="O118" i="2" l="1"/>
  <c r="O119" i="2"/>
  <c r="O120" i="2"/>
  <c r="O121" i="2"/>
  <c r="O122" i="2"/>
  <c r="Q39" i="2"/>
  <c r="R39" i="2"/>
  <c r="S39" i="2"/>
  <c r="L21" i="2" l="1"/>
  <c r="L26" i="2"/>
  <c r="L22" i="2" l="1"/>
  <c r="L23" i="2" s="1"/>
  <c r="H20" i="2"/>
  <c r="I20" i="2" s="1"/>
  <c r="H22" i="2"/>
  <c r="I22" i="2" s="1"/>
  <c r="H23" i="2"/>
  <c r="I23" i="2" s="1"/>
  <c r="H36" i="2"/>
  <c r="I36" i="2" s="1"/>
  <c r="H40" i="2"/>
  <c r="I40" i="2" s="1"/>
  <c r="H41" i="2"/>
  <c r="I41" i="2" s="1"/>
  <c r="H15" i="2"/>
  <c r="I15" i="2" s="1"/>
  <c r="H16" i="2"/>
  <c r="I16" i="2" s="1"/>
  <c r="H17" i="2"/>
  <c r="I17" i="2" s="1"/>
  <c r="H19" i="2"/>
  <c r="I19" i="2" s="1"/>
  <c r="H21" i="2"/>
  <c r="I21" i="2" s="1"/>
  <c r="H24" i="2"/>
  <c r="I24" i="2" s="1"/>
  <c r="H25" i="2"/>
  <c r="I25" i="2" s="1"/>
  <c r="H32" i="2"/>
  <c r="I32" i="2" s="1"/>
  <c r="H37" i="2"/>
  <c r="I37" i="2" s="1"/>
  <c r="H39" i="2"/>
  <c r="I39" i="2" s="1"/>
  <c r="H38" i="2"/>
  <c r="I38" i="2" s="1"/>
  <c r="H27" i="2"/>
  <c r="I27" i="2" s="1"/>
  <c r="H33" i="2"/>
  <c r="I33" i="2" s="1"/>
  <c r="H34" i="2"/>
  <c r="I34" i="2" s="1"/>
  <c r="H42" i="2"/>
  <c r="I42" i="2" s="1"/>
  <c r="H43" i="2"/>
  <c r="I43" i="2" s="1"/>
  <c r="H44" i="2"/>
  <c r="I44" i="2" s="1"/>
  <c r="H45" i="2"/>
  <c r="I45" i="2" s="1"/>
  <c r="H28" i="2"/>
  <c r="I28" i="2" s="1"/>
  <c r="H29" i="2"/>
  <c r="I29" i="2" s="1"/>
  <c r="H26" i="2"/>
  <c r="I26" i="2" s="1"/>
  <c r="H30" i="2"/>
  <c r="I30" i="2" s="1"/>
  <c r="H31" i="2"/>
  <c r="I31" i="2" s="1"/>
  <c r="H35" i="2"/>
  <c r="I35" i="2" s="1"/>
  <c r="H18" i="2"/>
  <c r="I18" i="2" s="1"/>
  <c r="L16" i="2"/>
  <c r="L17" i="2"/>
  <c r="L18" i="2"/>
  <c r="L15" i="2"/>
</calcChain>
</file>

<file path=xl/sharedStrings.xml><?xml version="1.0" encoding="utf-8"?>
<sst xmlns="http://schemas.openxmlformats.org/spreadsheetml/2006/main" count="354" uniqueCount="90">
  <si>
    <t>Idő</t>
  </si>
  <si>
    <t>Runtime3rror</t>
  </si>
  <si>
    <t>Regular Category – Elementary</t>
  </si>
  <si>
    <t xml:space="preserve">Bakkecske </t>
  </si>
  <si>
    <t xml:space="preserve">VPG 4EV3 R ? BD </t>
  </si>
  <si>
    <t xml:space="preserve">Robotor </t>
  </si>
  <si>
    <t>Regular Category – Junior</t>
  </si>
  <si>
    <t xml:space="preserve">Helyezés </t>
  </si>
  <si>
    <t>Csapat neve</t>
  </si>
  <si>
    <t xml:space="preserve"> Pontszám </t>
  </si>
  <si>
    <t xml:space="preserve">Samu Team </t>
  </si>
  <si>
    <t xml:space="preserve">E-VaDúl </t>
  </si>
  <si>
    <t xml:space="preserve">Mobilis bits 2.0 </t>
  </si>
  <si>
    <t xml:space="preserve">Robofanok </t>
  </si>
  <si>
    <t>VPG 4EV3 R Junior</t>
  </si>
  <si>
    <t xml:space="preserve">SzIG@Hun </t>
  </si>
  <si>
    <t>Regular Category – Senior</t>
  </si>
  <si>
    <t xml:space="preserve">Ady-SOKK </t>
  </si>
  <si>
    <t xml:space="preserve">LEt’s GO </t>
  </si>
  <si>
    <t xml:space="preserve">WRONG </t>
  </si>
  <si>
    <t xml:space="preserve">ElektRObot </t>
  </si>
  <si>
    <t xml:space="preserve">Fazekas RoboTeam Senior </t>
  </si>
  <si>
    <t xml:space="preserve">ProAdys </t>
  </si>
  <si>
    <t>Open Category – Junior</t>
  </si>
  <si>
    <t xml:space="preserve">GoldRobotics </t>
  </si>
  <si>
    <t>Open Category – Senior</t>
  </si>
  <si>
    <t xml:space="preserve">CSEV3 </t>
  </si>
  <si>
    <t xml:space="preserve">Bitgirls </t>
  </si>
  <si>
    <t xml:space="preserve">SG2014A </t>
  </si>
  <si>
    <t>World Robot OlympiadTM Magyarország Nemzeti Forduló 2017</t>
  </si>
  <si>
    <t>Kategória</t>
  </si>
  <si>
    <t>Csapatlétszám</t>
  </si>
  <si>
    <t xml:space="preserve">Mobilis_bits </t>
  </si>
  <si>
    <t xml:space="preserve">MügSzig </t>
  </si>
  <si>
    <t xml:space="preserve">BobiJr. </t>
  </si>
  <si>
    <t xml:space="preserve">HTRoboTeam </t>
  </si>
  <si>
    <t xml:space="preserve">RoboKids </t>
  </si>
  <si>
    <t xml:space="preserve">Minirobotok </t>
  </si>
  <si>
    <t xml:space="preserve">Samu Robots </t>
  </si>
  <si>
    <t xml:space="preserve">TEAM_BAD </t>
  </si>
  <si>
    <t>Dezsőkben az erő</t>
  </si>
  <si>
    <t>Iskola</t>
  </si>
  <si>
    <t>Kecskeméti Bányai Júlia Gimnázium</t>
  </si>
  <si>
    <t>Vértesszőlősi Általános Iskola</t>
  </si>
  <si>
    <t>Békásmegyeri Veres Péter Gimnázium</t>
  </si>
  <si>
    <t>Kállósemjéni Diákokért és Ifjakért Egyesület</t>
  </si>
  <si>
    <t>Budapest XIV. Kerületi Szent István Gimnázium</t>
  </si>
  <si>
    <t>Budapesti Német Iskola</t>
  </si>
  <si>
    <t>Soproni Széchenyi István Gimnázium</t>
  </si>
  <si>
    <t xml:space="preserve">Győri Műszaki SzC </t>
  </si>
  <si>
    <t>Óbudai Árpád Gimnázium</t>
  </si>
  <si>
    <t>Tatabányai Szakképzési Centrum Műszaki Szakgimnáziuma</t>
  </si>
  <si>
    <t>Budapesti Fazekas Mihály Fővárosi Gyakorló Általános Iskola és Gimnázium</t>
  </si>
  <si>
    <t xml:space="preserve">Green-peas </t>
  </si>
  <si>
    <t>Szegedi Arany János Általános Iskola</t>
  </si>
  <si>
    <t>Tatabányai Árpád Gimnázium</t>
  </si>
  <si>
    <t>Szegedi Tudományegyetem Gyakorló Gimnázium és Általános Iskola</t>
  </si>
  <si>
    <t>Budapest</t>
  </si>
  <si>
    <t>Kecskemét</t>
  </si>
  <si>
    <t>Tatabánya</t>
  </si>
  <si>
    <t xml:space="preserve">Győri </t>
  </si>
  <si>
    <t>Tata</t>
  </si>
  <si>
    <t>Győr</t>
  </si>
  <si>
    <t>Komárom</t>
  </si>
  <si>
    <t>Nagyvárad</t>
  </si>
  <si>
    <t>Kállósemjén</t>
  </si>
  <si>
    <t>Szombathely</t>
  </si>
  <si>
    <t>Vértesszőlős</t>
  </si>
  <si>
    <t>Tatbánya</t>
  </si>
  <si>
    <t>Sopron</t>
  </si>
  <si>
    <t>Szeged</t>
  </si>
  <si>
    <t>Szegedi</t>
  </si>
  <si>
    <t>Település</t>
  </si>
  <si>
    <t>Kategóriák-indulók száma</t>
  </si>
  <si>
    <t>Mobilis Interaktív Kiállítási Központ</t>
  </si>
  <si>
    <t>Homoktövis Általános Iskola</t>
  </si>
  <si>
    <t>Jedlik Ányos Gimnázium</t>
  </si>
  <si>
    <t>Eötvös József Gimnázium és Gimnázium</t>
  </si>
  <si>
    <t>Savaria Szakképző Iskola</t>
  </si>
  <si>
    <t>Ady Endre Líceum</t>
  </si>
  <si>
    <t>Feszty Árpád Általános Iskola</t>
  </si>
  <si>
    <t>Dobogós</t>
  </si>
  <si>
    <t>Résztvevő tanulók száma:</t>
  </si>
  <si>
    <t>Vidéki csapatok száma:</t>
  </si>
  <si>
    <t xml:space="preserve">FesztyRoB&amp;Ot </t>
  </si>
  <si>
    <t xml:space="preserve">Runtime3rror </t>
  </si>
  <si>
    <t>Budapesti csapatok száma:</t>
  </si>
  <si>
    <t>Budapesti iskolák közül a legjobb helyezést elérő iskola:</t>
  </si>
  <si>
    <t>A legmagasabb pontszám</t>
  </si>
  <si>
    <t>Átlagos idő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</si>
</sst>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&quot; pont&quot;"/>
    <numFmt numFmtId="165" formatCode="0&quot; pont&quot;"/>
    <numFmt numFmtId="166" formatCode="0&quot; s&quot;"/>
  </numFmts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4"/>
      <color theme="1"/>
      <name val="Arial"/>
      <family val="2"/>
      <charset val="238"/>
    </font>
    <font>
      <sz val="12"/>
      <color rgb="FF00FF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8" xfId="0" applyFont="1" applyBorder="1"/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5" fillId="0" borderId="19" xfId="0" applyFont="1" applyBorder="1"/>
    <xf numFmtId="0" fontId="5" fillId="0" borderId="20" xfId="0" applyFont="1" applyBorder="1"/>
    <xf numFmtId="0" fontId="1" fillId="0" borderId="21" xfId="0" applyFont="1" applyBorder="1" applyAlignment="1">
      <alignment vertical="center"/>
    </xf>
    <xf numFmtId="0" fontId="1" fillId="0" borderId="23" xfId="0" applyFont="1" applyBorder="1"/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4" fillId="0" borderId="0" xfId="0" applyFont="1"/>
    <xf numFmtId="0" fontId="7" fillId="0" borderId="14" xfId="0" applyFont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165" fontId="1" fillId="0" borderId="3" xfId="0" applyNumberFormat="1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left" vertical="center"/>
    </xf>
    <xf numFmtId="165" fontId="1" fillId="0" borderId="8" xfId="0" applyNumberFormat="1" applyFont="1" applyBorder="1" applyAlignment="1">
      <alignment horizontal="left" vertical="center"/>
    </xf>
    <xf numFmtId="166" fontId="1" fillId="0" borderId="3" xfId="0" applyNumberFormat="1" applyFont="1" applyBorder="1" applyAlignment="1">
      <alignment horizontal="left"/>
    </xf>
    <xf numFmtId="166" fontId="1" fillId="0" borderId="1" xfId="0" applyNumberFormat="1" applyFont="1" applyBorder="1" applyAlignment="1">
      <alignment horizontal="left"/>
    </xf>
    <xf numFmtId="166" fontId="1" fillId="0" borderId="8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3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165" fontId="3" fillId="0" borderId="31" xfId="0" applyNumberFormat="1" applyFont="1" applyBorder="1" applyAlignment="1">
      <alignment horizontal="center" vertical="center"/>
    </xf>
    <xf numFmtId="165" fontId="3" fillId="0" borderId="28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6" fontId="3" fillId="0" borderId="29" xfId="0" applyNumberFormat="1" applyFont="1" applyBorder="1" applyAlignment="1">
      <alignment horizontal="center" vertical="center"/>
    </xf>
    <xf numFmtId="166" fontId="3" fillId="0" borderId="30" xfId="0" applyNumberFormat="1" applyFont="1" applyBorder="1" applyAlignment="1">
      <alignment horizontal="center" vertical="center"/>
    </xf>
    <xf numFmtId="166" fontId="3" fillId="0" borderId="32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Regular Category - Elementary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B4A8-4071-98F0-2EA1389AC5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WRO!$A$4:$A$10</c:f>
              <c:strCache>
                <c:ptCount val="7"/>
                <c:pt idx="0">
                  <c:v>HTRoboTeam </c:v>
                </c:pt>
                <c:pt idx="1">
                  <c:v>RoboKids </c:v>
                </c:pt>
                <c:pt idx="2">
                  <c:v>Minirobotok </c:v>
                </c:pt>
                <c:pt idx="3">
                  <c:v>Samu Robots </c:v>
                </c:pt>
                <c:pt idx="4">
                  <c:v>Bakkecske </c:v>
                </c:pt>
                <c:pt idx="5">
                  <c:v>VPG 4EV3 R ? BD </c:v>
                </c:pt>
                <c:pt idx="6">
                  <c:v>Robotor </c:v>
                </c:pt>
              </c:strCache>
            </c:strRef>
          </c:cat>
          <c:val>
            <c:numRef>
              <c:f>WRO!$B$4:$B$10</c:f>
              <c:numCache>
                <c:formatCode>0" pont"</c:formatCode>
                <c:ptCount val="7"/>
                <c:pt idx="0">
                  <c:v>295</c:v>
                </c:pt>
                <c:pt idx="1">
                  <c:v>280</c:v>
                </c:pt>
                <c:pt idx="2">
                  <c:v>255</c:v>
                </c:pt>
                <c:pt idx="3">
                  <c:v>250</c:v>
                </c:pt>
                <c:pt idx="4">
                  <c:v>110</c:v>
                </c:pt>
                <c:pt idx="5">
                  <c:v>90</c:v>
                </c:pt>
                <c:pt idx="6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7C-49E4-8D3D-79F589F95E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05570240"/>
        <c:axId val="405574832"/>
      </c:barChart>
      <c:catAx>
        <c:axId val="40557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05574832"/>
        <c:crosses val="autoZero"/>
        <c:auto val="1"/>
        <c:lblAlgn val="ctr"/>
        <c:lblOffset val="100"/>
        <c:noMultiLvlLbl val="0"/>
      </c:catAx>
      <c:valAx>
        <c:axId val="40557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&quot; pont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05570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12425</xdr:colOff>
      <xdr:row>0</xdr:row>
      <xdr:rowOff>115957</xdr:rowOff>
    </xdr:from>
    <xdr:to>
      <xdr:col>8</xdr:col>
      <xdr:colOff>231321</xdr:colOff>
      <xdr:row>11</xdr:row>
      <xdr:rowOff>285750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B942B1B4-9086-4B0A-9B49-0CAF5FB14B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zIG@Hu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zIG@Hu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tabSelected="1" topLeftCell="E19" zoomScale="70" zoomScaleNormal="70" workbookViewId="0">
      <selection activeCell="T19" sqref="T1:U1048576"/>
    </sheetView>
  </sheetViews>
  <sheetFormatPr defaultRowHeight="15" x14ac:dyDescent="0.2"/>
  <cols>
    <col min="1" max="1" width="36.28515625" style="2" bestFit="1" customWidth="1"/>
    <col min="2" max="2" width="44.28515625" style="2" customWidth="1"/>
    <col min="3" max="3" width="14.42578125" style="2" bestFit="1" customWidth="1"/>
    <col min="4" max="4" width="13.42578125" style="2" customWidth="1"/>
    <col min="5" max="5" width="6.85546875" style="2" bestFit="1" customWidth="1"/>
    <col min="6" max="6" width="33" style="2" bestFit="1" customWidth="1"/>
    <col min="7" max="7" width="21" style="2" bestFit="1" customWidth="1"/>
    <col min="8" max="8" width="14" style="2" bestFit="1" customWidth="1"/>
    <col min="9" max="9" width="15.140625" style="2" bestFit="1" customWidth="1"/>
    <col min="10" max="10" width="4.42578125" style="2" customWidth="1"/>
    <col min="11" max="11" width="70.28515625" style="2" bestFit="1" customWidth="1"/>
    <col min="12" max="12" width="36.5703125" style="2" bestFit="1" customWidth="1"/>
    <col min="13" max="13" width="12.5703125" style="2" customWidth="1"/>
    <col min="14" max="14" width="9.140625" style="2" customWidth="1"/>
    <col min="15" max="15" width="30" style="2" customWidth="1"/>
    <col min="16" max="16" width="79.140625" style="2" customWidth="1"/>
    <col min="17" max="17" width="14.42578125" style="2" bestFit="1" customWidth="1"/>
    <col min="18" max="18" width="16.42578125" style="2" bestFit="1" customWidth="1"/>
    <col min="19" max="19" width="9.140625" style="2"/>
    <col min="20" max="20" width="5.140625" style="2" bestFit="1" customWidth="1"/>
    <col min="21" max="21" width="79.140625" style="2" bestFit="1" customWidth="1"/>
    <col min="22" max="16384" width="9.140625" style="2"/>
  </cols>
  <sheetData>
    <row r="1" spans="1:12" ht="27.75" customHeight="1" thickBot="1" x14ac:dyDescent="0.25">
      <c r="A1" s="64" t="s">
        <v>29</v>
      </c>
      <c r="B1" s="65"/>
      <c r="C1" s="65"/>
      <c r="D1" s="66"/>
    </row>
    <row r="2" spans="1:12" ht="18" x14ac:dyDescent="0.2">
      <c r="A2" s="67" t="s">
        <v>2</v>
      </c>
      <c r="B2" s="68"/>
      <c r="C2" s="68"/>
      <c r="D2" s="69"/>
    </row>
    <row r="3" spans="1:12" ht="18.75" thickBot="1" x14ac:dyDescent="0.25">
      <c r="A3" s="43" t="s">
        <v>8</v>
      </c>
      <c r="B3" s="44" t="s">
        <v>9</v>
      </c>
      <c r="C3" s="44" t="s">
        <v>0</v>
      </c>
      <c r="D3" s="45" t="s">
        <v>7</v>
      </c>
      <c r="E3" s="1"/>
    </row>
    <row r="4" spans="1:12" ht="19.5" customHeight="1" x14ac:dyDescent="0.2">
      <c r="A4" s="46" t="s">
        <v>35</v>
      </c>
      <c r="B4" s="48">
        <v>295</v>
      </c>
      <c r="C4" s="51">
        <v>160</v>
      </c>
      <c r="D4" s="47">
        <v>1</v>
      </c>
    </row>
    <row r="5" spans="1:12" ht="20.100000000000001" customHeight="1" x14ac:dyDescent="0.2">
      <c r="A5" s="32" t="s">
        <v>36</v>
      </c>
      <c r="B5" s="49">
        <v>280</v>
      </c>
      <c r="C5" s="52">
        <v>239</v>
      </c>
      <c r="D5" s="30">
        <v>2</v>
      </c>
    </row>
    <row r="6" spans="1:12" ht="20.100000000000001" customHeight="1" x14ac:dyDescent="0.2">
      <c r="A6" s="32" t="s">
        <v>37</v>
      </c>
      <c r="B6" s="49">
        <v>255</v>
      </c>
      <c r="C6" s="52">
        <v>213</v>
      </c>
      <c r="D6" s="30">
        <v>3</v>
      </c>
    </row>
    <row r="7" spans="1:12" ht="20.100000000000001" customHeight="1" x14ac:dyDescent="0.2">
      <c r="A7" s="32" t="s">
        <v>38</v>
      </c>
      <c r="B7" s="49">
        <v>250</v>
      </c>
      <c r="C7" s="52">
        <v>217</v>
      </c>
      <c r="D7" s="30">
        <v>4</v>
      </c>
    </row>
    <row r="8" spans="1:12" ht="20.100000000000001" customHeight="1" x14ac:dyDescent="0.2">
      <c r="A8" s="32" t="s">
        <v>3</v>
      </c>
      <c r="B8" s="49">
        <v>110</v>
      </c>
      <c r="C8" s="52">
        <v>62</v>
      </c>
      <c r="D8" s="30">
        <v>5</v>
      </c>
    </row>
    <row r="9" spans="1:12" ht="20.100000000000001" customHeight="1" x14ac:dyDescent="0.2">
      <c r="A9" s="32" t="s">
        <v>4</v>
      </c>
      <c r="B9" s="49">
        <v>90</v>
      </c>
      <c r="C9" s="52">
        <v>99</v>
      </c>
      <c r="D9" s="30">
        <v>6</v>
      </c>
    </row>
    <row r="10" spans="1:12" ht="20.100000000000001" customHeight="1" thickBot="1" x14ac:dyDescent="0.25">
      <c r="A10" s="33" t="s">
        <v>5</v>
      </c>
      <c r="B10" s="50">
        <v>70</v>
      </c>
      <c r="C10" s="53">
        <v>64</v>
      </c>
      <c r="D10" s="31">
        <v>7</v>
      </c>
    </row>
    <row r="11" spans="1:12" ht="25.5" customHeight="1" thickBot="1" x14ac:dyDescent="0.25">
      <c r="A11" s="58" t="s">
        <v>88</v>
      </c>
      <c r="B11" s="70">
        <f>MAX(B4:B10)</f>
        <v>295</v>
      </c>
      <c r="C11" s="71"/>
      <c r="D11" s="72"/>
      <c r="K11" s="10"/>
    </row>
    <row r="12" spans="1:12" ht="24.75" customHeight="1" thickBot="1" x14ac:dyDescent="0.25">
      <c r="A12" s="59" t="s">
        <v>89</v>
      </c>
      <c r="B12" s="73">
        <f>ROUND(AVERAGE(C4:C10),2)</f>
        <v>150.57</v>
      </c>
      <c r="C12" s="74"/>
      <c r="D12" s="75"/>
    </row>
    <row r="13" spans="1:12" ht="16.5" thickBot="1" x14ac:dyDescent="0.25">
      <c r="A13" s="61"/>
      <c r="B13" s="61"/>
    </row>
    <row r="14" spans="1:12" s="9" customFormat="1" ht="18.75" thickBot="1" x14ac:dyDescent="0.3">
      <c r="A14" s="15" t="s">
        <v>8</v>
      </c>
      <c r="B14" s="16" t="s">
        <v>41</v>
      </c>
      <c r="C14" s="16" t="s">
        <v>72</v>
      </c>
      <c r="D14" s="16" t="s">
        <v>9</v>
      </c>
      <c r="E14" s="16" t="s">
        <v>0</v>
      </c>
      <c r="F14" s="16" t="s">
        <v>30</v>
      </c>
      <c r="G14" s="16" t="s">
        <v>31</v>
      </c>
      <c r="H14" s="16" t="s">
        <v>7</v>
      </c>
      <c r="I14" s="17" t="s">
        <v>81</v>
      </c>
      <c r="K14" s="62" t="s">
        <v>73</v>
      </c>
      <c r="L14" s="63"/>
    </row>
    <row r="15" spans="1:12" ht="20.100000000000001" customHeight="1" x14ac:dyDescent="0.25">
      <c r="A15" s="32" t="s">
        <v>10</v>
      </c>
      <c r="B15" s="55" t="s">
        <v>43</v>
      </c>
      <c r="C15" s="54" t="s">
        <v>67</v>
      </c>
      <c r="D15" s="49">
        <v>470</v>
      </c>
      <c r="E15" s="52">
        <v>168</v>
      </c>
      <c r="F15" s="54" t="s">
        <v>6</v>
      </c>
      <c r="G15" s="54">
        <v>3</v>
      </c>
      <c r="H15" s="54">
        <f>COUNTIF($F$15:F15,F15)</f>
        <v>1</v>
      </c>
      <c r="I15" s="7" t="str">
        <f t="shared" ref="I15:I45" si="0">IF(OR(H15=1,H15=2,H15=3),"dobogós","nem dobogós")</f>
        <v>dobogós</v>
      </c>
      <c r="K15" s="18" t="s">
        <v>16</v>
      </c>
      <c r="L15" s="34">
        <f>COUNTIF($F$15:$F$45,K15)</f>
        <v>7</v>
      </c>
    </row>
    <row r="16" spans="1:12" ht="20.100000000000001" customHeight="1" x14ac:dyDescent="0.25">
      <c r="A16" s="32" t="s">
        <v>11</v>
      </c>
      <c r="B16" s="55" t="s">
        <v>42</v>
      </c>
      <c r="C16" s="54" t="s">
        <v>58</v>
      </c>
      <c r="D16" s="49">
        <v>390</v>
      </c>
      <c r="E16" s="52">
        <v>173</v>
      </c>
      <c r="F16" s="54" t="s">
        <v>6</v>
      </c>
      <c r="G16" s="54">
        <v>2</v>
      </c>
      <c r="H16" s="54">
        <f>COUNTIF($F$15:F16,F16)</f>
        <v>2</v>
      </c>
      <c r="I16" s="7" t="str">
        <f t="shared" si="0"/>
        <v>dobogós</v>
      </c>
      <c r="K16" s="18" t="s">
        <v>2</v>
      </c>
      <c r="L16" s="35">
        <f>COUNTIF($F$15:$F$45,K16)</f>
        <v>7</v>
      </c>
    </row>
    <row r="17" spans="1:21" ht="20.100000000000001" customHeight="1" x14ac:dyDescent="0.25">
      <c r="A17" s="32" t="s">
        <v>12</v>
      </c>
      <c r="B17" s="55" t="s">
        <v>74</v>
      </c>
      <c r="C17" s="54" t="s">
        <v>62</v>
      </c>
      <c r="D17" s="49">
        <v>370</v>
      </c>
      <c r="E17" s="52">
        <v>130</v>
      </c>
      <c r="F17" s="54" t="s">
        <v>6</v>
      </c>
      <c r="G17" s="54">
        <v>3</v>
      </c>
      <c r="H17" s="54">
        <f>COUNTIF($F$15:F17,F17)</f>
        <v>3</v>
      </c>
      <c r="I17" s="7" t="str">
        <f t="shared" si="0"/>
        <v>dobogós</v>
      </c>
      <c r="K17" s="18" t="s">
        <v>25</v>
      </c>
      <c r="L17" s="35">
        <f>COUNTIF($F$15:$F$45,K17)</f>
        <v>4</v>
      </c>
    </row>
    <row r="18" spans="1:21" ht="20.100000000000001" customHeight="1" thickBot="1" x14ac:dyDescent="0.3">
      <c r="A18" s="32" t="s">
        <v>35</v>
      </c>
      <c r="B18" s="55" t="s">
        <v>75</v>
      </c>
      <c r="C18" s="54" t="s">
        <v>57</v>
      </c>
      <c r="D18" s="49">
        <v>295</v>
      </c>
      <c r="E18" s="52">
        <v>160</v>
      </c>
      <c r="F18" s="54" t="s">
        <v>2</v>
      </c>
      <c r="G18" s="54">
        <v>2</v>
      </c>
      <c r="H18" s="54">
        <f>COUNTIF($F$15:F18,F18)</f>
        <v>1</v>
      </c>
      <c r="I18" s="7" t="str">
        <f t="shared" si="0"/>
        <v>dobogós</v>
      </c>
      <c r="K18" s="19" t="s">
        <v>23</v>
      </c>
      <c r="L18" s="36">
        <f>COUNTIF($F$15:$F$45,K18)</f>
        <v>2</v>
      </c>
    </row>
    <row r="19" spans="1:21" ht="20.100000000000001" customHeight="1" x14ac:dyDescent="0.2">
      <c r="A19" s="32" t="s">
        <v>40</v>
      </c>
      <c r="B19" s="55" t="s">
        <v>76</v>
      </c>
      <c r="C19" s="54" t="s">
        <v>57</v>
      </c>
      <c r="D19" s="49">
        <v>280</v>
      </c>
      <c r="E19" s="52">
        <v>188</v>
      </c>
      <c r="F19" s="54" t="s">
        <v>6</v>
      </c>
      <c r="G19" s="54">
        <v>2</v>
      </c>
      <c r="H19" s="54">
        <f>COUNTIF($F$15:F19,F19)</f>
        <v>4</v>
      </c>
      <c r="I19" s="7" t="str">
        <f t="shared" si="0"/>
        <v>nem dobogós</v>
      </c>
      <c r="K19" s="1"/>
      <c r="L19" s="29"/>
    </row>
    <row r="20" spans="1:21" ht="20.100000000000001" customHeight="1" thickBot="1" x14ac:dyDescent="0.25">
      <c r="A20" s="32" t="s">
        <v>36</v>
      </c>
      <c r="B20" s="55" t="s">
        <v>42</v>
      </c>
      <c r="C20" s="54" t="s">
        <v>58</v>
      </c>
      <c r="D20" s="49">
        <v>280</v>
      </c>
      <c r="E20" s="52">
        <v>239</v>
      </c>
      <c r="F20" s="54" t="s">
        <v>2</v>
      </c>
      <c r="G20" s="54">
        <v>3</v>
      </c>
      <c r="H20" s="54">
        <f>COUNTIF($F$15:F20,F20)</f>
        <v>2</v>
      </c>
      <c r="I20" s="7" t="str">
        <f t="shared" si="0"/>
        <v>dobogós</v>
      </c>
      <c r="K20" s="1"/>
      <c r="L20" s="29"/>
    </row>
    <row r="21" spans="1:21" s="41" customFormat="1" ht="20.100000000000001" customHeight="1" thickBot="1" x14ac:dyDescent="0.3">
      <c r="A21" s="32" t="s">
        <v>13</v>
      </c>
      <c r="B21" s="55" t="s">
        <v>45</v>
      </c>
      <c r="C21" s="54" t="s">
        <v>65</v>
      </c>
      <c r="D21" s="49">
        <v>275</v>
      </c>
      <c r="E21" s="52">
        <v>193</v>
      </c>
      <c r="F21" s="54" t="s">
        <v>6</v>
      </c>
      <c r="G21" s="54">
        <v>3</v>
      </c>
      <c r="H21" s="54">
        <f>COUNTIF($F$15:F21,F21)</f>
        <v>5</v>
      </c>
      <c r="I21" s="7" t="str">
        <f t="shared" si="0"/>
        <v>nem dobogós</v>
      </c>
      <c r="K21" s="22" t="s">
        <v>82</v>
      </c>
      <c r="L21" s="37">
        <f>SUM(G15:G45)</f>
        <v>88</v>
      </c>
      <c r="O21" s="42" t="s">
        <v>72</v>
      </c>
      <c r="T21" s="2"/>
      <c r="U21" s="2"/>
    </row>
    <row r="22" spans="1:21" ht="20.100000000000001" customHeight="1" x14ac:dyDescent="0.25">
      <c r="A22" s="32" t="s">
        <v>37</v>
      </c>
      <c r="B22" s="55" t="s">
        <v>77</v>
      </c>
      <c r="C22" s="54" t="s">
        <v>61</v>
      </c>
      <c r="D22" s="49">
        <v>255</v>
      </c>
      <c r="E22" s="52">
        <v>213</v>
      </c>
      <c r="F22" s="54" t="s">
        <v>2</v>
      </c>
      <c r="G22" s="54">
        <v>2</v>
      </c>
      <c r="H22" s="54">
        <f>COUNTIF($F$15:F22,F22)</f>
        <v>3</v>
      </c>
      <c r="I22" s="7" t="str">
        <f t="shared" si="0"/>
        <v>dobogós</v>
      </c>
      <c r="K22" s="23" t="s">
        <v>86</v>
      </c>
      <c r="L22" s="38">
        <f>COUNTIF($C$15:$C$45,"Budapest")</f>
        <v>11</v>
      </c>
      <c r="O22" s="21" t="s">
        <v>57</v>
      </c>
    </row>
    <row r="23" spans="1:21" ht="20.100000000000001" customHeight="1" thickBot="1" x14ac:dyDescent="0.3">
      <c r="A23" s="32" t="s">
        <v>38</v>
      </c>
      <c r="B23" s="55" t="s">
        <v>43</v>
      </c>
      <c r="C23" s="54" t="s">
        <v>67</v>
      </c>
      <c r="D23" s="49">
        <v>250</v>
      </c>
      <c r="E23" s="52">
        <v>217</v>
      </c>
      <c r="F23" s="54" t="s">
        <v>2</v>
      </c>
      <c r="G23" s="54">
        <v>3</v>
      </c>
      <c r="H23" s="54">
        <f>COUNTIF($F$15:F23,F23)</f>
        <v>4</v>
      </c>
      <c r="I23" s="7" t="str">
        <f t="shared" si="0"/>
        <v>nem dobogós</v>
      </c>
      <c r="K23" s="24" t="s">
        <v>83</v>
      </c>
      <c r="L23" s="39">
        <f>COUNTA(C15:C45)-L22</f>
        <v>20</v>
      </c>
    </row>
    <row r="24" spans="1:21" ht="20.100000000000001" customHeight="1" thickBot="1" x14ac:dyDescent="0.25">
      <c r="A24" s="32" t="s">
        <v>14</v>
      </c>
      <c r="B24" s="55" t="s">
        <v>44</v>
      </c>
      <c r="C24" s="54" t="s">
        <v>57</v>
      </c>
      <c r="D24" s="49">
        <v>240</v>
      </c>
      <c r="E24" s="52">
        <v>82</v>
      </c>
      <c r="F24" s="54" t="s">
        <v>6</v>
      </c>
      <c r="G24" s="54">
        <v>3</v>
      </c>
      <c r="H24" s="54">
        <f>COUNTIF($F$15:F24,F24)</f>
        <v>6</v>
      </c>
      <c r="I24" s="7" t="str">
        <f t="shared" si="0"/>
        <v>nem dobogós</v>
      </c>
      <c r="K24" s="1"/>
    </row>
    <row r="25" spans="1:21" ht="20.100000000000001" customHeight="1" thickBot="1" x14ac:dyDescent="0.25">
      <c r="A25" s="32" t="s">
        <v>32</v>
      </c>
      <c r="B25" s="55" t="s">
        <v>74</v>
      </c>
      <c r="C25" s="54" t="s">
        <v>62</v>
      </c>
      <c r="D25" s="49">
        <v>230</v>
      </c>
      <c r="E25" s="52">
        <v>75</v>
      </c>
      <c r="F25" s="54" t="s">
        <v>6</v>
      </c>
      <c r="G25" s="54">
        <v>3</v>
      </c>
      <c r="H25" s="54">
        <f>COUNTIF($F$15:F25,F25)</f>
        <v>7</v>
      </c>
      <c r="I25" s="7" t="str">
        <f t="shared" si="0"/>
        <v>nem dobogós</v>
      </c>
      <c r="K25" s="1"/>
      <c r="O25" s="27" t="s">
        <v>8</v>
      </c>
      <c r="P25" s="12" t="s">
        <v>41</v>
      </c>
      <c r="Q25" s="13" t="s">
        <v>72</v>
      </c>
      <c r="R25" s="14" t="s">
        <v>9</v>
      </c>
    </row>
    <row r="26" spans="1:21" ht="20.100000000000001" customHeight="1" thickBot="1" x14ac:dyDescent="0.25">
      <c r="A26" s="32" t="s">
        <v>39</v>
      </c>
      <c r="B26" s="55" t="s">
        <v>42</v>
      </c>
      <c r="C26" s="54" t="s">
        <v>58</v>
      </c>
      <c r="D26" s="49">
        <v>188</v>
      </c>
      <c r="E26" s="52"/>
      <c r="F26" s="54" t="s">
        <v>25</v>
      </c>
      <c r="G26" s="54">
        <v>3</v>
      </c>
      <c r="H26" s="54">
        <f>COUNTIF($F$15:F26,F26)</f>
        <v>1</v>
      </c>
      <c r="I26" s="7" t="str">
        <f t="shared" si="0"/>
        <v>dobogós</v>
      </c>
      <c r="K26" s="28" t="s">
        <v>87</v>
      </c>
      <c r="L26" s="40" t="str">
        <f>INDEX(P26:P36,MATCH(MAX(R26:R36),R26:R36,0))</f>
        <v>Homoktövis Általános Iskola</v>
      </c>
      <c r="O26" s="8" t="s">
        <v>19</v>
      </c>
      <c r="P26" s="5" t="s">
        <v>50</v>
      </c>
      <c r="Q26" s="3" t="s">
        <v>57</v>
      </c>
      <c r="R26" s="25">
        <v>115</v>
      </c>
    </row>
    <row r="27" spans="1:21" ht="20.100000000000001" customHeight="1" x14ac:dyDescent="0.2">
      <c r="A27" s="32" t="s">
        <v>17</v>
      </c>
      <c r="B27" s="55" t="s">
        <v>79</v>
      </c>
      <c r="C27" s="54" t="s">
        <v>64</v>
      </c>
      <c r="D27" s="49">
        <v>175</v>
      </c>
      <c r="E27" s="52">
        <v>208</v>
      </c>
      <c r="F27" s="54" t="s">
        <v>16</v>
      </c>
      <c r="G27" s="54">
        <v>3</v>
      </c>
      <c r="H27" s="54">
        <f>COUNTIF($F$15:F27,F27)</f>
        <v>1</v>
      </c>
      <c r="I27" s="7" t="str">
        <f t="shared" si="0"/>
        <v>dobogós</v>
      </c>
      <c r="K27" s="1"/>
      <c r="O27" s="8" t="s">
        <v>40</v>
      </c>
      <c r="P27" s="5" t="s">
        <v>76</v>
      </c>
      <c r="Q27" s="3" t="s">
        <v>57</v>
      </c>
      <c r="R27" s="25">
        <v>280</v>
      </c>
    </row>
    <row r="28" spans="1:21" ht="20.100000000000001" customHeight="1" x14ac:dyDescent="0.2">
      <c r="A28" s="32" t="s">
        <v>53</v>
      </c>
      <c r="B28" s="55" t="s">
        <v>78</v>
      </c>
      <c r="C28" s="54" t="s">
        <v>66</v>
      </c>
      <c r="D28" s="49">
        <v>173</v>
      </c>
      <c r="E28" s="52"/>
      <c r="F28" s="54" t="s">
        <v>23</v>
      </c>
      <c r="G28" s="54">
        <v>3</v>
      </c>
      <c r="H28" s="54">
        <f>COUNTIF($F$15:F28,F28)</f>
        <v>1</v>
      </c>
      <c r="I28" s="7" t="str">
        <f t="shared" si="0"/>
        <v>dobogós</v>
      </c>
      <c r="O28" s="8" t="s">
        <v>1</v>
      </c>
      <c r="P28" s="5" t="s">
        <v>76</v>
      </c>
      <c r="Q28" s="3" t="s">
        <v>57</v>
      </c>
      <c r="R28" s="25">
        <v>55</v>
      </c>
    </row>
    <row r="29" spans="1:21" ht="20.100000000000001" customHeight="1" x14ac:dyDescent="0.2">
      <c r="A29" s="32" t="s">
        <v>24</v>
      </c>
      <c r="B29" s="55" t="s">
        <v>54</v>
      </c>
      <c r="C29" s="54" t="s">
        <v>70</v>
      </c>
      <c r="D29" s="49">
        <v>164</v>
      </c>
      <c r="E29" s="52"/>
      <c r="F29" s="54" t="s">
        <v>23</v>
      </c>
      <c r="G29" s="54">
        <v>2</v>
      </c>
      <c r="H29" s="54">
        <f>COUNTIF($F$15:F29,F29)</f>
        <v>2</v>
      </c>
      <c r="I29" s="7" t="str">
        <f t="shared" si="0"/>
        <v>dobogós</v>
      </c>
      <c r="O29" s="8" t="s">
        <v>35</v>
      </c>
      <c r="P29" s="5" t="s">
        <v>75</v>
      </c>
      <c r="Q29" s="3" t="s">
        <v>57</v>
      </c>
      <c r="R29" s="25">
        <v>295</v>
      </c>
    </row>
    <row r="30" spans="1:21" ht="20.100000000000001" customHeight="1" x14ac:dyDescent="0.2">
      <c r="A30" s="32" t="s">
        <v>26</v>
      </c>
      <c r="B30" s="55" t="s">
        <v>55</v>
      </c>
      <c r="C30" s="54" t="s">
        <v>59</v>
      </c>
      <c r="D30" s="49">
        <v>143</v>
      </c>
      <c r="E30" s="52"/>
      <c r="F30" s="54" t="s">
        <v>25</v>
      </c>
      <c r="G30" s="54">
        <v>3</v>
      </c>
      <c r="H30" s="54">
        <f>COUNTIF($F$15:F30,F30)</f>
        <v>2</v>
      </c>
      <c r="I30" s="7" t="str">
        <f t="shared" si="0"/>
        <v>dobogós</v>
      </c>
      <c r="O30" s="8" t="s">
        <v>21</v>
      </c>
      <c r="P30" s="5" t="s">
        <v>52</v>
      </c>
      <c r="Q30" s="3" t="s">
        <v>57</v>
      </c>
      <c r="R30" s="25">
        <v>15</v>
      </c>
    </row>
    <row r="31" spans="1:21" ht="30" x14ac:dyDescent="0.2">
      <c r="A31" s="32" t="s">
        <v>27</v>
      </c>
      <c r="B31" s="55" t="s">
        <v>56</v>
      </c>
      <c r="C31" s="54" t="s">
        <v>71</v>
      </c>
      <c r="D31" s="49">
        <v>138</v>
      </c>
      <c r="E31" s="52"/>
      <c r="F31" s="54" t="s">
        <v>25</v>
      </c>
      <c r="G31" s="54">
        <v>3</v>
      </c>
      <c r="H31" s="54">
        <f>COUNTIF($F$15:F31,F31)</f>
        <v>3</v>
      </c>
      <c r="I31" s="7" t="str">
        <f t="shared" si="0"/>
        <v>dobogós</v>
      </c>
      <c r="O31" s="8" t="s">
        <v>4</v>
      </c>
      <c r="P31" s="5" t="s">
        <v>44</v>
      </c>
      <c r="Q31" s="3" t="s">
        <v>57</v>
      </c>
      <c r="R31" s="25">
        <v>90</v>
      </c>
    </row>
    <row r="32" spans="1:21" ht="30" x14ac:dyDescent="0.2">
      <c r="A32" s="32" t="s">
        <v>15</v>
      </c>
      <c r="B32" s="55" t="s">
        <v>46</v>
      </c>
      <c r="C32" s="54" t="s">
        <v>57</v>
      </c>
      <c r="D32" s="49">
        <v>130</v>
      </c>
      <c r="E32" s="52">
        <v>40</v>
      </c>
      <c r="F32" s="54" t="s">
        <v>6</v>
      </c>
      <c r="G32" s="54">
        <v>3</v>
      </c>
      <c r="H32" s="54">
        <f>COUNTIF($F$15:F32,F32)</f>
        <v>8</v>
      </c>
      <c r="I32" s="7" t="str">
        <f t="shared" si="0"/>
        <v>nem dobogós</v>
      </c>
      <c r="O32" s="8" t="s">
        <v>14</v>
      </c>
      <c r="P32" s="5" t="s">
        <v>44</v>
      </c>
      <c r="Q32" s="3" t="s">
        <v>57</v>
      </c>
      <c r="R32" s="25">
        <v>240</v>
      </c>
    </row>
    <row r="33" spans="1:19" ht="20.100000000000001" customHeight="1" x14ac:dyDescent="0.2">
      <c r="A33" s="32" t="s">
        <v>18</v>
      </c>
      <c r="B33" s="55" t="s">
        <v>49</v>
      </c>
      <c r="C33" s="54" t="s">
        <v>60</v>
      </c>
      <c r="D33" s="49">
        <v>125</v>
      </c>
      <c r="E33" s="52">
        <v>218</v>
      </c>
      <c r="F33" s="54" t="s">
        <v>16</v>
      </c>
      <c r="G33" s="54">
        <v>3</v>
      </c>
      <c r="H33" s="54">
        <f>COUNTIF($F$15:F33,F33)</f>
        <v>2</v>
      </c>
      <c r="I33" s="7" t="str">
        <f t="shared" si="0"/>
        <v>dobogós</v>
      </c>
      <c r="O33" s="8" t="s">
        <v>5</v>
      </c>
      <c r="P33" s="5" t="s">
        <v>76</v>
      </c>
      <c r="Q33" s="3" t="s">
        <v>57</v>
      </c>
      <c r="R33" s="25">
        <v>70</v>
      </c>
    </row>
    <row r="34" spans="1:19" ht="20.100000000000001" customHeight="1" x14ac:dyDescent="0.2">
      <c r="A34" s="32" t="s">
        <v>19</v>
      </c>
      <c r="B34" s="55" t="s">
        <v>50</v>
      </c>
      <c r="C34" s="54" t="s">
        <v>57</v>
      </c>
      <c r="D34" s="49">
        <v>115</v>
      </c>
      <c r="E34" s="52">
        <v>243</v>
      </c>
      <c r="F34" s="54" t="s">
        <v>16</v>
      </c>
      <c r="G34" s="54">
        <v>3</v>
      </c>
      <c r="H34" s="54">
        <f>COUNTIF($F$15:F34,F34)</f>
        <v>3</v>
      </c>
      <c r="I34" s="7" t="str">
        <f t="shared" si="0"/>
        <v>dobogós</v>
      </c>
      <c r="O34" s="8" t="s">
        <v>3</v>
      </c>
      <c r="P34" s="5" t="s">
        <v>76</v>
      </c>
      <c r="Q34" s="3" t="s">
        <v>57</v>
      </c>
      <c r="R34" s="25">
        <v>110</v>
      </c>
    </row>
    <row r="35" spans="1:19" ht="30" x14ac:dyDescent="0.2">
      <c r="A35" s="32" t="s">
        <v>28</v>
      </c>
      <c r="B35" s="55" t="s">
        <v>56</v>
      </c>
      <c r="C35" s="54" t="s">
        <v>71</v>
      </c>
      <c r="D35" s="49">
        <v>111</v>
      </c>
      <c r="E35" s="52"/>
      <c r="F35" s="54" t="s">
        <v>25</v>
      </c>
      <c r="G35" s="54">
        <v>3</v>
      </c>
      <c r="H35" s="54">
        <f>COUNTIF($F$15:F35,F35)</f>
        <v>4</v>
      </c>
      <c r="I35" s="7" t="str">
        <f t="shared" si="0"/>
        <v>nem dobogós</v>
      </c>
      <c r="O35" s="8" t="s">
        <v>15</v>
      </c>
      <c r="P35" s="5" t="s">
        <v>46</v>
      </c>
      <c r="Q35" s="3" t="s">
        <v>57</v>
      </c>
      <c r="R35" s="25">
        <v>130</v>
      </c>
    </row>
    <row r="36" spans="1:19" ht="20.100000000000001" customHeight="1" thickBot="1" x14ac:dyDescent="0.25">
      <c r="A36" s="32" t="s">
        <v>3</v>
      </c>
      <c r="B36" s="55" t="s">
        <v>76</v>
      </c>
      <c r="C36" s="54" t="s">
        <v>57</v>
      </c>
      <c r="D36" s="49">
        <v>110</v>
      </c>
      <c r="E36" s="52">
        <v>62</v>
      </c>
      <c r="F36" s="54" t="s">
        <v>2</v>
      </c>
      <c r="G36" s="54">
        <v>3</v>
      </c>
      <c r="H36" s="54">
        <f>COUNTIF($F$15:F36,F36)</f>
        <v>5</v>
      </c>
      <c r="I36" s="7" t="str">
        <f t="shared" si="0"/>
        <v>nem dobogós</v>
      </c>
      <c r="O36" s="20" t="s">
        <v>34</v>
      </c>
      <c r="P36" s="6" t="s">
        <v>47</v>
      </c>
      <c r="Q36" s="4" t="s">
        <v>57</v>
      </c>
      <c r="R36" s="26">
        <v>96</v>
      </c>
    </row>
    <row r="37" spans="1:19" ht="20.100000000000001" customHeight="1" x14ac:dyDescent="0.2">
      <c r="A37" s="32" t="s">
        <v>84</v>
      </c>
      <c r="B37" s="55" t="s">
        <v>80</v>
      </c>
      <c r="C37" s="54" t="s">
        <v>63</v>
      </c>
      <c r="D37" s="49">
        <v>110</v>
      </c>
      <c r="E37" s="52">
        <v>84</v>
      </c>
      <c r="F37" s="54" t="s">
        <v>6</v>
      </c>
      <c r="G37" s="54">
        <v>3</v>
      </c>
      <c r="H37" s="54">
        <f>COUNTIF($F$15:F37,F37)</f>
        <v>9</v>
      </c>
      <c r="I37" s="7" t="str">
        <f t="shared" si="0"/>
        <v>nem dobogós</v>
      </c>
    </row>
    <row r="38" spans="1:19" ht="20.100000000000001" customHeight="1" x14ac:dyDescent="0.2">
      <c r="A38" s="32" t="s">
        <v>34</v>
      </c>
      <c r="B38" s="55" t="s">
        <v>47</v>
      </c>
      <c r="C38" s="54" t="s">
        <v>57</v>
      </c>
      <c r="D38" s="49">
        <v>95</v>
      </c>
      <c r="E38" s="52">
        <v>49</v>
      </c>
      <c r="F38" s="54" t="s">
        <v>6</v>
      </c>
      <c r="G38" s="54">
        <v>3</v>
      </c>
      <c r="H38" s="54">
        <f>COUNTIF($F$15:F38,F38)</f>
        <v>10</v>
      </c>
      <c r="I38" s="7" t="str">
        <f t="shared" si="0"/>
        <v>nem dobogós</v>
      </c>
    </row>
    <row r="39" spans="1:19" ht="20.100000000000001" customHeight="1" x14ac:dyDescent="0.2">
      <c r="A39" s="32" t="s">
        <v>33</v>
      </c>
      <c r="B39" s="55" t="s">
        <v>48</v>
      </c>
      <c r="C39" s="54" t="s">
        <v>69</v>
      </c>
      <c r="D39" s="49">
        <v>95</v>
      </c>
      <c r="E39" s="52">
        <v>55</v>
      </c>
      <c r="F39" s="54" t="s">
        <v>6</v>
      </c>
      <c r="G39" s="54">
        <v>3</v>
      </c>
      <c r="H39" s="54">
        <f>COUNTIF($F$15:F39,F39)</f>
        <v>11</v>
      </c>
      <c r="I39" s="7" t="str">
        <f t="shared" si="0"/>
        <v>nem dobogós</v>
      </c>
      <c r="Q39" s="2" t="str">
        <f>IF(E15="Budapest",F15,"")</f>
        <v/>
      </c>
      <c r="R39" s="2" t="str">
        <f>IF(F15="Budapest",G15,"")</f>
        <v/>
      </c>
      <c r="S39" s="2" t="str">
        <f>IF(G15="Budapest",H15,"")</f>
        <v/>
      </c>
    </row>
    <row r="40" spans="1:19" ht="20.100000000000001" customHeight="1" x14ac:dyDescent="0.2">
      <c r="A40" s="32" t="s">
        <v>4</v>
      </c>
      <c r="B40" s="55" t="s">
        <v>44</v>
      </c>
      <c r="C40" s="54" t="s">
        <v>57</v>
      </c>
      <c r="D40" s="49">
        <v>90</v>
      </c>
      <c r="E40" s="52">
        <v>99</v>
      </c>
      <c r="F40" s="54" t="s">
        <v>2</v>
      </c>
      <c r="G40" s="54">
        <v>3</v>
      </c>
      <c r="H40" s="54">
        <f>COUNTIF($F$15:F40,F40)</f>
        <v>6</v>
      </c>
      <c r="I40" s="7" t="str">
        <f t="shared" si="0"/>
        <v>nem dobogós</v>
      </c>
    </row>
    <row r="41" spans="1:19" ht="20.100000000000001" customHeight="1" x14ac:dyDescent="0.2">
      <c r="A41" s="32" t="s">
        <v>5</v>
      </c>
      <c r="B41" s="55" t="s">
        <v>76</v>
      </c>
      <c r="C41" s="54" t="s">
        <v>57</v>
      </c>
      <c r="D41" s="49">
        <v>70</v>
      </c>
      <c r="E41" s="52">
        <v>64</v>
      </c>
      <c r="F41" s="54" t="s">
        <v>2</v>
      </c>
      <c r="G41" s="54">
        <v>3</v>
      </c>
      <c r="H41" s="54">
        <f>COUNTIF($F$15:F41,F41)</f>
        <v>7</v>
      </c>
      <c r="I41" s="7" t="str">
        <f t="shared" si="0"/>
        <v>nem dobogós</v>
      </c>
      <c r="K41" s="11"/>
    </row>
    <row r="42" spans="1:19" ht="20.100000000000001" customHeight="1" x14ac:dyDescent="0.2">
      <c r="A42" s="32" t="s">
        <v>85</v>
      </c>
      <c r="B42" s="55" t="s">
        <v>76</v>
      </c>
      <c r="C42" s="54" t="s">
        <v>57</v>
      </c>
      <c r="D42" s="49">
        <v>55</v>
      </c>
      <c r="E42" s="52">
        <v>170</v>
      </c>
      <c r="F42" s="54" t="s">
        <v>16</v>
      </c>
      <c r="G42" s="54">
        <v>3</v>
      </c>
      <c r="H42" s="54">
        <f>COUNTIF($F$15:F42,F42)</f>
        <v>4</v>
      </c>
      <c r="I42" s="7" t="str">
        <f t="shared" si="0"/>
        <v>nem dobogós</v>
      </c>
    </row>
    <row r="43" spans="1:19" ht="30" x14ac:dyDescent="0.2">
      <c r="A43" s="32" t="s">
        <v>20</v>
      </c>
      <c r="B43" s="55" t="s">
        <v>51</v>
      </c>
      <c r="C43" s="54" t="s">
        <v>68</v>
      </c>
      <c r="D43" s="49">
        <v>20</v>
      </c>
      <c r="E43" s="52">
        <v>104</v>
      </c>
      <c r="F43" s="54" t="s">
        <v>16</v>
      </c>
      <c r="G43" s="54">
        <v>3</v>
      </c>
      <c r="H43" s="54">
        <f>COUNTIF($F$15:F43,F43)</f>
        <v>5</v>
      </c>
      <c r="I43" s="7" t="str">
        <f t="shared" si="0"/>
        <v>nem dobogós</v>
      </c>
    </row>
    <row r="44" spans="1:19" ht="30" x14ac:dyDescent="0.2">
      <c r="A44" s="32" t="s">
        <v>21</v>
      </c>
      <c r="B44" s="55" t="s">
        <v>52</v>
      </c>
      <c r="C44" s="54" t="s">
        <v>57</v>
      </c>
      <c r="D44" s="49">
        <v>15</v>
      </c>
      <c r="E44" s="52">
        <v>140</v>
      </c>
      <c r="F44" s="54" t="s">
        <v>16</v>
      </c>
      <c r="G44" s="54">
        <v>3</v>
      </c>
      <c r="H44" s="54">
        <f>COUNTIF($F$15:F44,F44)</f>
        <v>6</v>
      </c>
      <c r="I44" s="7" t="str">
        <f t="shared" si="0"/>
        <v>nem dobogós</v>
      </c>
    </row>
    <row r="45" spans="1:19" ht="20.100000000000001" customHeight="1" thickBot="1" x14ac:dyDescent="0.25">
      <c r="A45" s="33" t="s">
        <v>22</v>
      </c>
      <c r="B45" s="57" t="s">
        <v>79</v>
      </c>
      <c r="C45" s="56" t="s">
        <v>64</v>
      </c>
      <c r="D45" s="50">
        <v>10</v>
      </c>
      <c r="E45" s="53">
        <v>142</v>
      </c>
      <c r="F45" s="56" t="s">
        <v>16</v>
      </c>
      <c r="G45" s="56">
        <v>3</v>
      </c>
      <c r="H45" s="56">
        <f>COUNTIF($F$15:F45,F45)</f>
        <v>7</v>
      </c>
      <c r="I45" s="31" t="str">
        <f t="shared" si="0"/>
        <v>nem dobogós</v>
      </c>
    </row>
    <row r="46" spans="1:19" ht="20.100000000000001" customHeight="1" thickBot="1" x14ac:dyDescent="0.25">
      <c r="A46" s="59" t="s">
        <v>5</v>
      </c>
      <c r="B46" s="60">
        <f>INDEX($D$15:$D$45,MATCH(A46,$A$15:$A$45,0))</f>
        <v>70</v>
      </c>
    </row>
    <row r="47" spans="1:19" ht="18" x14ac:dyDescent="0.25">
      <c r="A47" s="9"/>
      <c r="B47" s="9"/>
    </row>
    <row r="118" spans="15:15" x14ac:dyDescent="0.2">
      <c r="O118" s="2" t="str">
        <f>IF(C94="Budapest",D94,"")</f>
        <v/>
      </c>
    </row>
    <row r="119" spans="15:15" x14ac:dyDescent="0.2">
      <c r="O119" s="2" t="str">
        <f>IF(C95="Budapest",D95,"")</f>
        <v/>
      </c>
    </row>
    <row r="120" spans="15:15" x14ac:dyDescent="0.2">
      <c r="O120" s="2" t="str">
        <f>IF(C96="Budapest",D96,"")</f>
        <v/>
      </c>
    </row>
    <row r="121" spans="15:15" x14ac:dyDescent="0.2">
      <c r="O121" s="2" t="str">
        <f>IF(C97="Budapest",D97,"")</f>
        <v/>
      </c>
    </row>
    <row r="122" spans="15:15" x14ac:dyDescent="0.2">
      <c r="O122" s="2" t="str">
        <f>IF(C98="Budapest",D98,"")</f>
        <v/>
      </c>
    </row>
  </sheetData>
  <sortState ref="A15:I45">
    <sortCondition descending="1" ref="D15:D45"/>
  </sortState>
  <mergeCells count="6">
    <mergeCell ref="A13:B13"/>
    <mergeCell ref="K14:L14"/>
    <mergeCell ref="A1:D1"/>
    <mergeCell ref="A2:D2"/>
    <mergeCell ref="B11:D11"/>
    <mergeCell ref="B12:D12"/>
  </mergeCells>
  <hyperlinks>
    <hyperlink ref="A32" r:id="rId1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topLeftCell="A16" zoomScale="70" zoomScaleNormal="70" workbookViewId="0">
      <selection activeCell="K16" sqref="K16"/>
    </sheetView>
  </sheetViews>
  <sheetFormatPr defaultRowHeight="15" x14ac:dyDescent="0.2"/>
  <cols>
    <col min="1" max="1" width="36.28515625" style="2" bestFit="1" customWidth="1"/>
    <col min="2" max="2" width="44.28515625" style="2" customWidth="1"/>
    <col min="3" max="3" width="14.42578125" style="2" bestFit="1" customWidth="1"/>
    <col min="4" max="4" width="13.42578125" style="2" customWidth="1"/>
    <col min="5" max="5" width="6.85546875" style="2" bestFit="1" customWidth="1"/>
    <col min="6" max="6" width="33" style="2" bestFit="1" customWidth="1"/>
    <col min="7" max="7" width="21" style="2" bestFit="1" customWidth="1"/>
    <col min="8" max="8" width="14" style="2" bestFit="1" customWidth="1"/>
    <col min="9" max="9" width="15.140625" style="2" bestFit="1" customWidth="1"/>
    <col min="10" max="10" width="4.42578125" style="2" customWidth="1"/>
    <col min="11" max="11" width="70.28515625" style="2" bestFit="1" customWidth="1"/>
    <col min="12" max="12" width="36.5703125" style="2" bestFit="1" customWidth="1"/>
    <col min="13" max="13" width="12.5703125" style="2" customWidth="1"/>
    <col min="14" max="14" width="9.140625" style="2" customWidth="1"/>
    <col min="15" max="15" width="30" style="2" customWidth="1"/>
    <col min="16" max="16" width="79.140625" style="2" customWidth="1"/>
    <col min="17" max="17" width="14.42578125" style="2" bestFit="1" customWidth="1"/>
    <col min="18" max="18" width="16.42578125" style="2" bestFit="1" customWidth="1"/>
    <col min="19" max="19" width="9.140625" style="2"/>
    <col min="20" max="20" width="5.140625" style="2" bestFit="1" customWidth="1"/>
    <col min="21" max="21" width="79.140625" style="2" bestFit="1" customWidth="1"/>
    <col min="22" max="16384" width="9.140625" style="2"/>
  </cols>
  <sheetData>
    <row r="1" spans="1:12" ht="27.75" customHeight="1" x14ac:dyDescent="0.2">
      <c r="A1" s="2" t="s">
        <v>29</v>
      </c>
    </row>
    <row r="2" spans="1:12" x14ac:dyDescent="0.2">
      <c r="A2" s="2" t="s">
        <v>2</v>
      </c>
    </row>
    <row r="3" spans="1:12" x14ac:dyDescent="0.2">
      <c r="A3" s="2" t="s">
        <v>8</v>
      </c>
      <c r="B3" s="2" t="s">
        <v>9</v>
      </c>
      <c r="C3" s="2" t="s">
        <v>0</v>
      </c>
      <c r="D3" s="2" t="s">
        <v>7</v>
      </c>
    </row>
    <row r="4" spans="1:12" ht="19.5" customHeight="1" x14ac:dyDescent="0.2">
      <c r="A4" s="2" t="s">
        <v>35</v>
      </c>
      <c r="B4" s="2">
        <v>295</v>
      </c>
      <c r="C4" s="2">
        <v>160</v>
      </c>
      <c r="D4" s="2">
        <v>1</v>
      </c>
    </row>
    <row r="5" spans="1:12" ht="20.100000000000001" customHeight="1" x14ac:dyDescent="0.2">
      <c r="A5" s="2" t="s">
        <v>36</v>
      </c>
      <c r="B5" s="2">
        <v>280</v>
      </c>
      <c r="C5" s="2">
        <v>239</v>
      </c>
      <c r="D5" s="2">
        <v>2</v>
      </c>
    </row>
    <row r="6" spans="1:12" ht="20.100000000000001" customHeight="1" x14ac:dyDescent="0.2">
      <c r="A6" s="2" t="s">
        <v>37</v>
      </c>
      <c r="B6" s="2">
        <v>255</v>
      </c>
      <c r="C6" s="2">
        <v>213</v>
      </c>
      <c r="D6" s="2">
        <v>3</v>
      </c>
    </row>
    <row r="7" spans="1:12" ht="20.100000000000001" customHeight="1" x14ac:dyDescent="0.2">
      <c r="A7" s="2" t="s">
        <v>38</v>
      </c>
      <c r="B7" s="2">
        <v>250</v>
      </c>
      <c r="C7" s="2">
        <v>217</v>
      </c>
      <c r="D7" s="2">
        <v>4</v>
      </c>
    </row>
    <row r="8" spans="1:12" ht="20.100000000000001" customHeight="1" x14ac:dyDescent="0.2">
      <c r="A8" s="2" t="s">
        <v>3</v>
      </c>
      <c r="B8" s="2">
        <v>110</v>
      </c>
      <c r="C8" s="2">
        <v>62</v>
      </c>
      <c r="D8" s="2">
        <v>5</v>
      </c>
    </row>
    <row r="9" spans="1:12" ht="20.100000000000001" customHeight="1" x14ac:dyDescent="0.2">
      <c r="A9" s="2" t="s">
        <v>4</v>
      </c>
      <c r="B9" s="2">
        <v>90</v>
      </c>
      <c r="C9" s="2">
        <v>99</v>
      </c>
      <c r="D9" s="2">
        <v>6</v>
      </c>
    </row>
    <row r="10" spans="1:12" ht="20.100000000000001" customHeight="1" x14ac:dyDescent="0.2">
      <c r="A10" s="2" t="s">
        <v>5</v>
      </c>
      <c r="B10" s="2">
        <v>70</v>
      </c>
      <c r="C10" s="2">
        <v>64</v>
      </c>
      <c r="D10" s="2">
        <v>7</v>
      </c>
    </row>
    <row r="11" spans="1:12" ht="25.5" customHeight="1" x14ac:dyDescent="0.2">
      <c r="A11" s="2" t="s">
        <v>88</v>
      </c>
      <c r="K11" s="10"/>
    </row>
    <row r="12" spans="1:12" ht="24.75" customHeight="1" x14ac:dyDescent="0.2">
      <c r="A12" s="2" t="s">
        <v>89</v>
      </c>
    </row>
    <row r="14" spans="1:12" s="9" customFormat="1" ht="18" x14ac:dyDescent="0.25">
      <c r="A14" s="2" t="s">
        <v>8</v>
      </c>
      <c r="B14" s="2" t="s">
        <v>41</v>
      </c>
      <c r="C14" s="2" t="s">
        <v>72</v>
      </c>
      <c r="D14" s="2" t="s">
        <v>9</v>
      </c>
      <c r="E14" s="2" t="s">
        <v>0</v>
      </c>
      <c r="F14" s="2" t="s">
        <v>30</v>
      </c>
      <c r="G14" s="2" t="s">
        <v>31</v>
      </c>
      <c r="H14" s="2" t="s">
        <v>7</v>
      </c>
      <c r="I14" s="2" t="s">
        <v>81</v>
      </c>
      <c r="K14" s="2" t="s">
        <v>73</v>
      </c>
      <c r="L14" s="2"/>
    </row>
    <row r="15" spans="1:12" ht="20.100000000000001" customHeight="1" x14ac:dyDescent="0.2">
      <c r="A15" s="2" t="s">
        <v>10</v>
      </c>
      <c r="B15" s="2" t="s">
        <v>43</v>
      </c>
      <c r="C15" s="2" t="s">
        <v>67</v>
      </c>
      <c r="D15" s="2">
        <v>470</v>
      </c>
      <c r="E15" s="2">
        <v>168</v>
      </c>
      <c r="F15" s="2" t="s">
        <v>6</v>
      </c>
      <c r="G15" s="2">
        <v>3</v>
      </c>
      <c r="K15" s="2" t="s">
        <v>16</v>
      </c>
    </row>
    <row r="16" spans="1:12" ht="20.100000000000001" customHeight="1" x14ac:dyDescent="0.2">
      <c r="A16" s="2" t="s">
        <v>11</v>
      </c>
      <c r="B16" s="2" t="s">
        <v>42</v>
      </c>
      <c r="C16" s="2" t="s">
        <v>58</v>
      </c>
      <c r="D16" s="2">
        <v>390</v>
      </c>
      <c r="E16" s="2">
        <v>173</v>
      </c>
      <c r="F16" s="2" t="s">
        <v>6</v>
      </c>
      <c r="G16" s="2">
        <v>2</v>
      </c>
      <c r="K16" s="2" t="s">
        <v>2</v>
      </c>
    </row>
    <row r="17" spans="1:21" ht="20.100000000000001" customHeight="1" x14ac:dyDescent="0.2">
      <c r="A17" s="2" t="s">
        <v>12</v>
      </c>
      <c r="B17" s="2" t="s">
        <v>74</v>
      </c>
      <c r="C17" s="2" t="s">
        <v>62</v>
      </c>
      <c r="D17" s="2">
        <v>370</v>
      </c>
      <c r="E17" s="2">
        <v>130</v>
      </c>
      <c r="F17" s="2" t="s">
        <v>6</v>
      </c>
      <c r="G17" s="2">
        <v>3</v>
      </c>
      <c r="K17" s="2" t="s">
        <v>25</v>
      </c>
    </row>
    <row r="18" spans="1:21" ht="20.100000000000001" customHeight="1" x14ac:dyDescent="0.2">
      <c r="A18" s="2" t="s">
        <v>35</v>
      </c>
      <c r="B18" s="2" t="s">
        <v>75</v>
      </c>
      <c r="C18" s="2" t="s">
        <v>57</v>
      </c>
      <c r="D18" s="2">
        <v>295</v>
      </c>
      <c r="E18" s="2">
        <v>160</v>
      </c>
      <c r="F18" s="2" t="s">
        <v>2</v>
      </c>
      <c r="G18" s="2">
        <v>2</v>
      </c>
      <c r="K18" s="2" t="s">
        <v>23</v>
      </c>
    </row>
    <row r="19" spans="1:21" ht="20.100000000000001" customHeight="1" x14ac:dyDescent="0.2">
      <c r="A19" s="2" t="s">
        <v>40</v>
      </c>
      <c r="B19" s="2" t="s">
        <v>76</v>
      </c>
      <c r="C19" s="2" t="s">
        <v>57</v>
      </c>
      <c r="D19" s="2">
        <v>280</v>
      </c>
      <c r="E19" s="2">
        <v>188</v>
      </c>
      <c r="F19" s="2" t="s">
        <v>6</v>
      </c>
      <c r="G19" s="2">
        <v>2</v>
      </c>
    </row>
    <row r="20" spans="1:21" ht="20.100000000000001" customHeight="1" x14ac:dyDescent="0.2">
      <c r="A20" s="2" t="s">
        <v>36</v>
      </c>
      <c r="B20" s="2" t="s">
        <v>42</v>
      </c>
      <c r="C20" s="2" t="s">
        <v>58</v>
      </c>
      <c r="D20" s="2">
        <v>280</v>
      </c>
      <c r="E20" s="2">
        <v>239</v>
      </c>
      <c r="F20" s="2" t="s">
        <v>2</v>
      </c>
      <c r="G20" s="2">
        <v>3</v>
      </c>
    </row>
    <row r="21" spans="1:21" s="41" customFormat="1" ht="20.100000000000001" customHeight="1" x14ac:dyDescent="0.2">
      <c r="A21" s="2" t="s">
        <v>13</v>
      </c>
      <c r="B21" s="2" t="s">
        <v>45</v>
      </c>
      <c r="C21" s="2" t="s">
        <v>65</v>
      </c>
      <c r="D21" s="2">
        <v>275</v>
      </c>
      <c r="E21" s="2">
        <v>193</v>
      </c>
      <c r="F21" s="2" t="s">
        <v>6</v>
      </c>
      <c r="G21" s="2">
        <v>3</v>
      </c>
      <c r="H21" s="2"/>
      <c r="I21" s="2"/>
      <c r="K21" s="2" t="s">
        <v>82</v>
      </c>
      <c r="L21" s="2"/>
      <c r="O21" s="2"/>
      <c r="P21" s="2"/>
      <c r="Q21" s="2"/>
      <c r="R21" s="2"/>
      <c r="S21" s="2"/>
      <c r="T21" s="2"/>
      <c r="U21" s="2"/>
    </row>
    <row r="22" spans="1:21" ht="20.100000000000001" customHeight="1" x14ac:dyDescent="0.2">
      <c r="A22" s="2" t="s">
        <v>37</v>
      </c>
      <c r="B22" s="2" t="s">
        <v>77</v>
      </c>
      <c r="C22" s="2" t="s">
        <v>61</v>
      </c>
      <c r="D22" s="2">
        <v>255</v>
      </c>
      <c r="E22" s="2">
        <v>213</v>
      </c>
      <c r="F22" s="2" t="s">
        <v>2</v>
      </c>
      <c r="G22" s="2">
        <v>2</v>
      </c>
      <c r="K22" s="2" t="s">
        <v>86</v>
      </c>
    </row>
    <row r="23" spans="1:21" ht="20.100000000000001" customHeight="1" x14ac:dyDescent="0.2">
      <c r="A23" s="2" t="s">
        <v>38</v>
      </c>
      <c r="B23" s="2" t="s">
        <v>43</v>
      </c>
      <c r="C23" s="2" t="s">
        <v>67</v>
      </c>
      <c r="D23" s="2">
        <v>250</v>
      </c>
      <c r="E23" s="2">
        <v>217</v>
      </c>
      <c r="F23" s="2" t="s">
        <v>2</v>
      </c>
      <c r="G23" s="2">
        <v>3</v>
      </c>
      <c r="K23" s="2" t="s">
        <v>83</v>
      </c>
    </row>
    <row r="24" spans="1:21" ht="20.100000000000001" customHeight="1" x14ac:dyDescent="0.2">
      <c r="A24" s="2" t="s">
        <v>14</v>
      </c>
      <c r="B24" s="2" t="s">
        <v>44</v>
      </c>
      <c r="C24" s="2" t="s">
        <v>57</v>
      </c>
      <c r="D24" s="2">
        <v>240</v>
      </c>
      <c r="E24" s="2">
        <v>82</v>
      </c>
      <c r="F24" s="2" t="s">
        <v>6</v>
      </c>
      <c r="G24" s="2">
        <v>3</v>
      </c>
    </row>
    <row r="25" spans="1:21" ht="20.100000000000001" customHeight="1" x14ac:dyDescent="0.2">
      <c r="A25" s="2" t="s">
        <v>32</v>
      </c>
      <c r="B25" s="2" t="s">
        <v>74</v>
      </c>
      <c r="C25" s="2" t="s">
        <v>62</v>
      </c>
      <c r="D25" s="2">
        <v>230</v>
      </c>
      <c r="E25" s="2">
        <v>75</v>
      </c>
      <c r="F25" s="2" t="s">
        <v>6</v>
      </c>
      <c r="G25" s="2">
        <v>3</v>
      </c>
    </row>
    <row r="26" spans="1:21" ht="20.100000000000001" customHeight="1" x14ac:dyDescent="0.2">
      <c r="A26" s="2" t="s">
        <v>39</v>
      </c>
      <c r="B26" s="2" t="s">
        <v>42</v>
      </c>
      <c r="C26" s="2" t="s">
        <v>58</v>
      </c>
      <c r="D26" s="2">
        <v>188</v>
      </c>
      <c r="F26" s="2" t="s">
        <v>25</v>
      </c>
      <c r="G26" s="2">
        <v>3</v>
      </c>
      <c r="K26" s="2" t="s">
        <v>87</v>
      </c>
    </row>
    <row r="27" spans="1:21" ht="20.100000000000001" customHeight="1" x14ac:dyDescent="0.2">
      <c r="A27" s="2" t="s">
        <v>17</v>
      </c>
      <c r="B27" s="2" t="s">
        <v>79</v>
      </c>
      <c r="C27" s="2" t="s">
        <v>64</v>
      </c>
      <c r="D27" s="2">
        <v>175</v>
      </c>
      <c r="E27" s="2">
        <v>208</v>
      </c>
      <c r="F27" s="2" t="s">
        <v>16</v>
      </c>
      <c r="G27" s="2">
        <v>3</v>
      </c>
      <c r="K27" s="1"/>
    </row>
    <row r="28" spans="1:21" ht="20.100000000000001" customHeight="1" x14ac:dyDescent="0.2">
      <c r="A28" s="2" t="s">
        <v>53</v>
      </c>
      <c r="B28" s="2" t="s">
        <v>78</v>
      </c>
      <c r="C28" s="2" t="s">
        <v>66</v>
      </c>
      <c r="D28" s="2">
        <v>173</v>
      </c>
      <c r="F28" s="2" t="s">
        <v>23</v>
      </c>
      <c r="G28" s="2">
        <v>3</v>
      </c>
    </row>
    <row r="29" spans="1:21" ht="20.100000000000001" customHeight="1" x14ac:dyDescent="0.2">
      <c r="A29" s="2" t="s">
        <v>24</v>
      </c>
      <c r="B29" s="2" t="s">
        <v>54</v>
      </c>
      <c r="C29" s="2" t="s">
        <v>70</v>
      </c>
      <c r="D29" s="2">
        <v>164</v>
      </c>
      <c r="F29" s="2" t="s">
        <v>23</v>
      </c>
      <c r="G29" s="2">
        <v>2</v>
      </c>
    </row>
    <row r="30" spans="1:21" ht="20.100000000000001" customHeight="1" x14ac:dyDescent="0.2">
      <c r="A30" s="2" t="s">
        <v>26</v>
      </c>
      <c r="B30" s="2" t="s">
        <v>55</v>
      </c>
      <c r="C30" s="2" t="s">
        <v>59</v>
      </c>
      <c r="D30" s="2">
        <v>143</v>
      </c>
      <c r="F30" s="2" t="s">
        <v>25</v>
      </c>
      <c r="G30" s="2">
        <v>3</v>
      </c>
    </row>
    <row r="31" spans="1:21" x14ac:dyDescent="0.2">
      <c r="A31" s="2" t="s">
        <v>27</v>
      </c>
      <c r="B31" s="2" t="s">
        <v>56</v>
      </c>
      <c r="C31" s="2" t="s">
        <v>71</v>
      </c>
      <c r="D31" s="2">
        <v>138</v>
      </c>
      <c r="F31" s="2" t="s">
        <v>25</v>
      </c>
      <c r="G31" s="2">
        <v>3</v>
      </c>
    </row>
    <row r="32" spans="1:21" x14ac:dyDescent="0.2">
      <c r="A32" s="2" t="s">
        <v>15</v>
      </c>
      <c r="B32" s="2" t="s">
        <v>46</v>
      </c>
      <c r="C32" s="2" t="s">
        <v>57</v>
      </c>
      <c r="D32" s="2">
        <v>130</v>
      </c>
      <c r="E32" s="2">
        <v>40</v>
      </c>
      <c r="F32" s="2" t="s">
        <v>6</v>
      </c>
      <c r="G32" s="2">
        <v>3</v>
      </c>
    </row>
    <row r="33" spans="1:11" ht="20.100000000000001" customHeight="1" x14ac:dyDescent="0.2">
      <c r="A33" s="2" t="s">
        <v>18</v>
      </c>
      <c r="B33" s="2" t="s">
        <v>49</v>
      </c>
      <c r="C33" s="2" t="s">
        <v>60</v>
      </c>
      <c r="D33" s="2">
        <v>125</v>
      </c>
      <c r="E33" s="2">
        <v>218</v>
      </c>
      <c r="F33" s="2" t="s">
        <v>16</v>
      </c>
      <c r="G33" s="2">
        <v>3</v>
      </c>
    </row>
    <row r="34" spans="1:11" ht="20.100000000000001" customHeight="1" x14ac:dyDescent="0.2">
      <c r="A34" s="2" t="s">
        <v>19</v>
      </c>
      <c r="B34" s="2" t="s">
        <v>50</v>
      </c>
      <c r="C34" s="2" t="s">
        <v>57</v>
      </c>
      <c r="D34" s="2">
        <v>115</v>
      </c>
      <c r="E34" s="2">
        <v>243</v>
      </c>
      <c r="F34" s="2" t="s">
        <v>16</v>
      </c>
      <c r="G34" s="2">
        <v>3</v>
      </c>
    </row>
    <row r="35" spans="1:11" x14ac:dyDescent="0.2">
      <c r="A35" s="2" t="s">
        <v>28</v>
      </c>
      <c r="B35" s="2" t="s">
        <v>56</v>
      </c>
      <c r="C35" s="2" t="s">
        <v>71</v>
      </c>
      <c r="D35" s="2">
        <v>111</v>
      </c>
      <c r="F35" s="2" t="s">
        <v>25</v>
      </c>
      <c r="G35" s="2">
        <v>3</v>
      </c>
    </row>
    <row r="36" spans="1:11" ht="20.100000000000001" customHeight="1" x14ac:dyDescent="0.2">
      <c r="A36" s="2" t="s">
        <v>3</v>
      </c>
      <c r="B36" s="2" t="s">
        <v>76</v>
      </c>
      <c r="C36" s="2" t="s">
        <v>57</v>
      </c>
      <c r="D36" s="2">
        <v>110</v>
      </c>
      <c r="E36" s="2">
        <v>62</v>
      </c>
      <c r="F36" s="2" t="s">
        <v>2</v>
      </c>
      <c r="G36" s="2">
        <v>3</v>
      </c>
    </row>
    <row r="37" spans="1:11" ht="20.100000000000001" customHeight="1" x14ac:dyDescent="0.2">
      <c r="A37" s="2" t="s">
        <v>84</v>
      </c>
      <c r="B37" s="2" t="s">
        <v>80</v>
      </c>
      <c r="C37" s="2" t="s">
        <v>63</v>
      </c>
      <c r="D37" s="2">
        <v>110</v>
      </c>
      <c r="E37" s="2">
        <v>84</v>
      </c>
      <c r="F37" s="2" t="s">
        <v>6</v>
      </c>
      <c r="G37" s="2">
        <v>3</v>
      </c>
    </row>
    <row r="38" spans="1:11" ht="20.100000000000001" customHeight="1" x14ac:dyDescent="0.2">
      <c r="A38" s="2" t="s">
        <v>34</v>
      </c>
      <c r="B38" s="2" t="s">
        <v>47</v>
      </c>
      <c r="C38" s="2" t="s">
        <v>57</v>
      </c>
      <c r="D38" s="2">
        <v>95</v>
      </c>
      <c r="E38" s="2">
        <v>49</v>
      </c>
      <c r="F38" s="2" t="s">
        <v>6</v>
      </c>
      <c r="G38" s="2">
        <v>3</v>
      </c>
    </row>
    <row r="39" spans="1:11" ht="20.100000000000001" customHeight="1" x14ac:dyDescent="0.2">
      <c r="A39" s="2" t="s">
        <v>33</v>
      </c>
      <c r="B39" s="2" t="s">
        <v>48</v>
      </c>
      <c r="C39" s="2" t="s">
        <v>69</v>
      </c>
      <c r="D39" s="2">
        <v>95</v>
      </c>
      <c r="E39" s="2">
        <v>55</v>
      </c>
      <c r="F39" s="2" t="s">
        <v>6</v>
      </c>
      <c r="G39" s="2">
        <v>3</v>
      </c>
    </row>
    <row r="40" spans="1:11" ht="20.100000000000001" customHeight="1" x14ac:dyDescent="0.2">
      <c r="A40" s="2" t="s">
        <v>4</v>
      </c>
      <c r="B40" s="2" t="s">
        <v>44</v>
      </c>
      <c r="C40" s="2" t="s">
        <v>57</v>
      </c>
      <c r="D40" s="2">
        <v>90</v>
      </c>
      <c r="E40" s="2">
        <v>99</v>
      </c>
      <c r="F40" s="2" t="s">
        <v>2</v>
      </c>
      <c r="G40" s="2">
        <v>3</v>
      </c>
    </row>
    <row r="41" spans="1:11" ht="20.100000000000001" customHeight="1" x14ac:dyDescent="0.2">
      <c r="A41" s="2" t="s">
        <v>5</v>
      </c>
      <c r="B41" s="2" t="s">
        <v>76</v>
      </c>
      <c r="C41" s="2" t="s">
        <v>57</v>
      </c>
      <c r="D41" s="2">
        <v>70</v>
      </c>
      <c r="E41" s="2">
        <v>64</v>
      </c>
      <c r="F41" s="2" t="s">
        <v>2</v>
      </c>
      <c r="G41" s="2">
        <v>3</v>
      </c>
      <c r="K41" s="11"/>
    </row>
    <row r="42" spans="1:11" ht="20.100000000000001" customHeight="1" x14ac:dyDescent="0.2">
      <c r="A42" s="2" t="s">
        <v>85</v>
      </c>
      <c r="B42" s="2" t="s">
        <v>76</v>
      </c>
      <c r="C42" s="2" t="s">
        <v>57</v>
      </c>
      <c r="D42" s="2">
        <v>55</v>
      </c>
      <c r="E42" s="2">
        <v>170</v>
      </c>
      <c r="F42" s="2" t="s">
        <v>16</v>
      </c>
      <c r="G42" s="2">
        <v>3</v>
      </c>
    </row>
    <row r="43" spans="1:11" x14ac:dyDescent="0.2">
      <c r="A43" s="2" t="s">
        <v>20</v>
      </c>
      <c r="B43" s="2" t="s">
        <v>51</v>
      </c>
      <c r="C43" s="2" t="s">
        <v>68</v>
      </c>
      <c r="D43" s="2">
        <v>20</v>
      </c>
      <c r="E43" s="2">
        <v>104</v>
      </c>
      <c r="F43" s="2" t="s">
        <v>16</v>
      </c>
      <c r="G43" s="2">
        <v>3</v>
      </c>
    </row>
    <row r="44" spans="1:11" x14ac:dyDescent="0.2">
      <c r="A44" s="2" t="s">
        <v>21</v>
      </c>
      <c r="B44" s="2" t="s">
        <v>52</v>
      </c>
      <c r="C44" s="2" t="s">
        <v>57</v>
      </c>
      <c r="D44" s="2">
        <v>15</v>
      </c>
      <c r="E44" s="2">
        <v>140</v>
      </c>
      <c r="F44" s="2" t="s">
        <v>16</v>
      </c>
      <c r="G44" s="2">
        <v>3</v>
      </c>
    </row>
    <row r="45" spans="1:11" ht="20.100000000000001" customHeight="1" x14ac:dyDescent="0.2">
      <c r="A45" s="2" t="s">
        <v>22</v>
      </c>
      <c r="B45" s="2" t="s">
        <v>79</v>
      </c>
      <c r="C45" s="2" t="s">
        <v>64</v>
      </c>
      <c r="D45" s="2">
        <v>10</v>
      </c>
      <c r="E45" s="2">
        <v>142</v>
      </c>
      <c r="F45" s="2" t="s">
        <v>16</v>
      </c>
      <c r="G45" s="2">
        <v>3</v>
      </c>
    </row>
    <row r="46" spans="1:11" ht="20.100000000000001" customHeight="1" x14ac:dyDescent="0.2"/>
    <row r="118" spans="15:15" x14ac:dyDescent="0.2">
      <c r="O118" s="2" t="str">
        <f>IF(C94="Budapest",D94,"")</f>
        <v/>
      </c>
    </row>
    <row r="119" spans="15:15" x14ac:dyDescent="0.2">
      <c r="O119" s="2" t="str">
        <f>IF(C95="Budapest",D95,"")</f>
        <v/>
      </c>
    </row>
    <row r="120" spans="15:15" x14ac:dyDescent="0.2">
      <c r="O120" s="2" t="str">
        <f>IF(C96="Budapest",D96,"")</f>
        <v/>
      </c>
    </row>
    <row r="121" spans="15:15" x14ac:dyDescent="0.2">
      <c r="O121" s="2" t="str">
        <f>IF(C97="Budapest",D97,"")</f>
        <v/>
      </c>
    </row>
    <row r="122" spans="15:15" x14ac:dyDescent="0.2">
      <c r="O122" s="2" t="str">
        <f>IF(C98="Budapest",D98,"")</f>
        <v/>
      </c>
    </row>
  </sheetData>
  <hyperlinks>
    <hyperlink ref="A32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4</vt:i4>
      </vt:variant>
    </vt:vector>
  </HeadingPairs>
  <TitlesOfParts>
    <vt:vector size="6" baseType="lpstr">
      <vt:lpstr>WRO</vt:lpstr>
      <vt:lpstr>WRO_Forras</vt:lpstr>
      <vt:lpstr>WRO!Feltetelek</vt:lpstr>
      <vt:lpstr>WRO_Forras!Feltetelek</vt:lpstr>
      <vt:lpstr>WRO!Kigyűjtés</vt:lpstr>
      <vt:lpstr>WRO_Forras!Kigyűjtés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penkej</dc:creator>
  <cp:lastModifiedBy>penkej</cp:lastModifiedBy>
  <cp:lastPrinted>2019-03-21T08:21:44Z</cp:lastPrinted>
  <dcterms:created xsi:type="dcterms:W3CDTF">2019-02-27T08:40:21Z</dcterms:created>
  <dcterms:modified xsi:type="dcterms:W3CDTF">2019-03-22T06:49:01Z</dcterms:modified>
</cp:coreProperties>
</file>