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1versenyfa\11versenyfa\tabl\7-8_Táblázatkezelés_Tanár\"/>
    </mc:Choice>
  </mc:AlternateContent>
  <xr:revisionPtr revIDLastSave="0" documentId="13_ncr:1_{2A113A32-1FCB-46E5-A271-08FD372B2582}" xr6:coauthVersionLast="47" xr6:coauthVersionMax="47" xr10:uidLastSave="{00000000-0000-0000-0000-000000000000}"/>
  <bookViews>
    <workbookView xWindow="-120" yWindow="-120" windowWidth="29040" windowHeight="15990" activeTab="2" xr2:uid="{0AD4D298-3882-4B06-AB73-C1A9A71BD5AE}"/>
  </bookViews>
  <sheets>
    <sheet name="Sípályák" sheetId="1" r:id="rId1"/>
    <sheet name="Síkölcsönző" sheetId="2" r:id="rId2"/>
    <sheet name="Síkölcsönző (2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G9" i="2"/>
  <c r="G8" i="2"/>
  <c r="G7" i="2"/>
  <c r="E11" i="3"/>
  <c r="G11" i="3" s="1"/>
  <c r="H11" i="3" s="1"/>
  <c r="E10" i="3"/>
  <c r="G10" i="3" s="1"/>
  <c r="E9" i="3"/>
  <c r="G9" i="3" s="1"/>
  <c r="H9" i="3" s="1"/>
  <c r="E8" i="3"/>
  <c r="G8" i="3" s="1"/>
  <c r="H8" i="3" s="1"/>
  <c r="E7" i="3"/>
  <c r="G7" i="3" s="1"/>
  <c r="B1" i="2"/>
  <c r="L4" i="1"/>
  <c r="L5" i="1"/>
  <c r="L6" i="1"/>
  <c r="L7" i="1"/>
  <c r="L8" i="1"/>
  <c r="L9" i="1"/>
  <c r="L10" i="1"/>
  <c r="L3" i="1"/>
  <c r="H11" i="1"/>
  <c r="H15" i="1"/>
  <c r="H16" i="1"/>
  <c r="H14" i="1"/>
  <c r="E8" i="2"/>
  <c r="E9" i="2"/>
  <c r="E10" i="2"/>
  <c r="G10" i="2" s="1"/>
  <c r="D13" i="2" s="1"/>
  <c r="E11" i="2"/>
  <c r="G11" i="2" s="1"/>
  <c r="H11" i="2" s="1"/>
  <c r="E7" i="2"/>
  <c r="H13" i="1"/>
  <c r="C15" i="1"/>
  <c r="C14" i="1"/>
  <c r="C13" i="1"/>
  <c r="G11" i="1"/>
  <c r="F11" i="1"/>
  <c r="I4" i="1"/>
  <c r="I5" i="1"/>
  <c r="I6" i="1"/>
  <c r="I7" i="1"/>
  <c r="I8" i="1"/>
  <c r="I9" i="1"/>
  <c r="I10" i="1"/>
  <c r="I3" i="1"/>
  <c r="D4" i="1"/>
  <c r="D5" i="1"/>
  <c r="D6" i="1"/>
  <c r="D7" i="1"/>
  <c r="D8" i="1"/>
  <c r="D9" i="1"/>
  <c r="D10" i="1"/>
  <c r="D3" i="1"/>
  <c r="H9" i="2" l="1"/>
  <c r="H8" i="2"/>
  <c r="D13" i="3"/>
  <c r="F8" i="3"/>
  <c r="F11" i="3"/>
  <c r="F7" i="3"/>
  <c r="H7" i="3" s="1"/>
  <c r="F9" i="3"/>
  <c r="F10" i="3"/>
  <c r="H10" i="3" s="1"/>
  <c r="C16" i="1"/>
  <c r="F11" i="2"/>
  <c r="F10" i="2"/>
  <c r="H10" i="2" s="1"/>
  <c r="F9" i="2"/>
  <c r="F7" i="2"/>
  <c r="F8" i="2"/>
</calcChain>
</file>

<file path=xl/sharedStrings.xml><?xml version="1.0" encoding="utf-8"?>
<sst xmlns="http://schemas.openxmlformats.org/spreadsheetml/2006/main" count="64" uniqueCount="47">
  <si>
    <t>Bánkút</t>
  </si>
  <si>
    <t>Eplény</t>
  </si>
  <si>
    <t>Mátraszentistván</t>
  </si>
  <si>
    <t>Sátoraljaújhely</t>
  </si>
  <si>
    <t>Dobogókő</t>
  </si>
  <si>
    <t>Kékestető</t>
  </si>
  <si>
    <t>Pécs</t>
  </si>
  <si>
    <t>Visegrád</t>
  </si>
  <si>
    <t>Kmagasság</t>
  </si>
  <si>
    <t>Vmagasság</t>
  </si>
  <si>
    <t>Sípályák hossza</t>
  </si>
  <si>
    <t>Liftek száma</t>
  </si>
  <si>
    <t>Kék</t>
  </si>
  <si>
    <t>Piros</t>
  </si>
  <si>
    <t>Fekete</t>
  </si>
  <si>
    <t>Felnőtt napijegy</t>
  </si>
  <si>
    <t>Gyerek napijegy</t>
  </si>
  <si>
    <t>Szint-különbség</t>
  </si>
  <si>
    <t>Sípályák hossza típusonként:</t>
  </si>
  <si>
    <t>Síkomplexumok száma:</t>
  </si>
  <si>
    <t>Legdrágább felnőtt napijegy:</t>
  </si>
  <si>
    <t>Legolcsóbb gyerek napijegy:</t>
  </si>
  <si>
    <t>Szintkülönbség átlagosan:</t>
  </si>
  <si>
    <t>Helyek száma, ahol ötnél több lift van:</t>
  </si>
  <si>
    <t>Kiss család ennyit fizetett:</t>
  </si>
  <si>
    <t>Név</t>
  </si>
  <si>
    <t>Elvitte</t>
  </si>
  <si>
    <t>Visszahozta</t>
  </si>
  <si>
    <t>Napok</t>
  </si>
  <si>
    <t>Fizetendő</t>
  </si>
  <si>
    <t>Alma Aladár</t>
  </si>
  <si>
    <t>Barack Bendegúz</t>
  </si>
  <si>
    <t>Citrom Cecília</t>
  </si>
  <si>
    <t>Eper Enikő</t>
  </si>
  <si>
    <t>Füge Flórián</t>
  </si>
  <si>
    <t>Síkölcsönző</t>
  </si>
  <si>
    <t>/nap</t>
  </si>
  <si>
    <t>Legalább 10 nap kölcsönzés esetén</t>
  </si>
  <si>
    <t>kedvezményt adunk!</t>
  </si>
  <si>
    <t>Végösszeg</t>
  </si>
  <si>
    <t>Második leghosszabb fekete pálya hossza:</t>
  </si>
  <si>
    <t>Második legolcsóbb gyerek napijegy:</t>
  </si>
  <si>
    <t>Kedvezmény</t>
  </si>
  <si>
    <t>Kedvezmények száma:</t>
  </si>
  <si>
    <r>
      <rPr>
        <b/>
        <sz val="20"/>
        <color theme="1"/>
        <rFont val="Webdings"/>
        <family val="1"/>
        <charset val="2"/>
      </rPr>
      <t xml:space="preserve"> </t>
    </r>
    <r>
      <rPr>
        <b/>
        <sz val="20"/>
        <color rgb="FF0070C0"/>
        <rFont val="Times New Roman"/>
        <family val="1"/>
        <charset val="238"/>
      </rPr>
      <t>Működő sípályák Magyarországon</t>
    </r>
    <r>
      <rPr>
        <b/>
        <sz val="20"/>
        <color theme="1"/>
        <rFont val="Webdings"/>
        <family val="1"/>
        <charset val="2"/>
      </rPr>
      <t></t>
    </r>
  </si>
  <si>
    <t>Sípályák hossza 2.</t>
  </si>
  <si>
    <t>2022. február 23., szerda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</si>
</sst>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General&quot; m&quot;"/>
    <numFmt numFmtId="165" formatCode="General&quot; km&quot;"/>
    <numFmt numFmtId="166" formatCode="#,##0\ &quot;Ft&quot;"/>
    <numFmt numFmtId="167" formatCode="[$-40E]mmmm\ d\.;@"/>
    <numFmt numFmtId="168" formatCode="[$-F800]dddd\,\ mmmm\ dd\,\ yyyy"/>
    <numFmt numFmtId="169" formatCode="General&quot; db&quot;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rgb="FF0070C0"/>
      <name val="Times New Roman"/>
      <family val="1"/>
      <charset val="238"/>
    </font>
    <font>
      <b/>
      <sz val="20"/>
      <color theme="1"/>
      <name val="Webdings"/>
      <family val="1"/>
      <charset val="2"/>
    </font>
    <font>
      <b/>
      <sz val="20"/>
      <color theme="1"/>
      <name val="Times New Roman"/>
      <family val="1"/>
      <charset val="238"/>
    </font>
    <font>
      <b/>
      <sz val="20"/>
      <color rgb="FF0070C0"/>
      <name val="Times New Roman"/>
      <family val="1"/>
      <charset val="2"/>
    </font>
    <font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right"/>
    </xf>
    <xf numFmtId="164" fontId="3" fillId="2" borderId="2" xfId="0" applyNumberFormat="1" applyFont="1" applyFill="1" applyBorder="1"/>
    <xf numFmtId="0" fontId="3" fillId="2" borderId="2" xfId="0" applyFont="1" applyFill="1" applyBorder="1"/>
    <xf numFmtId="165" fontId="3" fillId="2" borderId="2" xfId="0" applyNumberFormat="1" applyFont="1" applyFill="1" applyBorder="1"/>
    <xf numFmtId="166" fontId="3" fillId="2" borderId="2" xfId="0" applyNumberFormat="1" applyFont="1" applyFill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166" fontId="3" fillId="0" borderId="4" xfId="0" applyNumberFormat="1" applyFont="1" applyBorder="1"/>
    <xf numFmtId="167" fontId="3" fillId="0" borderId="4" xfId="0" applyNumberFormat="1" applyFont="1" applyBorder="1" applyAlignment="1">
      <alignment horizontal="right"/>
    </xf>
    <xf numFmtId="165" fontId="3" fillId="0" borderId="0" xfId="0" applyNumberFormat="1" applyFont="1"/>
    <xf numFmtId="0" fontId="3" fillId="0" borderId="4" xfId="0" applyFont="1" applyBorder="1" applyAlignment="1"/>
    <xf numFmtId="164" fontId="3" fillId="0" borderId="4" xfId="0" applyNumberFormat="1" applyFont="1" applyBorder="1" applyAlignment="1"/>
    <xf numFmtId="165" fontId="3" fillId="0" borderId="4" xfId="0" applyNumberFormat="1" applyFont="1" applyBorder="1"/>
    <xf numFmtId="166" fontId="3" fillId="2" borderId="2" xfId="0" applyNumberFormat="1" applyFont="1" applyFill="1" applyBorder="1" applyAlignment="1">
      <alignment horizontal="right"/>
    </xf>
    <xf numFmtId="169" fontId="3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8" xfId="0" applyFont="1" applyBorder="1"/>
    <xf numFmtId="166" fontId="3" fillId="0" borderId="9" xfId="0" applyNumberFormat="1" applyFont="1" applyBorder="1" applyAlignment="1">
      <alignment horizontal="center"/>
    </xf>
    <xf numFmtId="0" fontId="3" fillId="0" borderId="10" xfId="0" applyFont="1" applyBorder="1"/>
    <xf numFmtId="167" fontId="3" fillId="0" borderId="11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66" fontId="3" fillId="0" borderId="11" xfId="0" applyNumberFormat="1" applyFont="1" applyBorder="1"/>
    <xf numFmtId="166" fontId="3" fillId="0" borderId="12" xfId="0" applyNumberFormat="1" applyFont="1" applyBorder="1" applyAlignment="1">
      <alignment horizontal="center"/>
    </xf>
    <xf numFmtId="9" fontId="4" fillId="3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168" fontId="7" fillId="4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rgbClr val="00206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hu-HU" sz="2000" b="1">
                <a:solidFill>
                  <a:srgbClr val="00206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Sípályák</a:t>
            </a:r>
            <a:r>
              <a:rPr lang="hu-HU" sz="2000" b="1" baseline="0">
                <a:solidFill>
                  <a:srgbClr val="00206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hossza típusonként</a:t>
            </a:r>
            <a:endParaRPr lang="hu-HU" sz="2000" b="1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rgbClr val="00206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hu-HU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B3-4295-8202-69BB1BB719B7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AB3-4295-8202-69BB1BB719B7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Sípályák!$F$2:$H$2</c:f>
              <c:strCache>
                <c:ptCount val="3"/>
                <c:pt idx="0">
                  <c:v>Kék</c:v>
                </c:pt>
                <c:pt idx="1">
                  <c:v>Piros</c:v>
                </c:pt>
                <c:pt idx="2">
                  <c:v>Fekete</c:v>
                </c:pt>
              </c:strCache>
            </c:strRef>
          </c:cat>
          <c:val>
            <c:numRef>
              <c:f>Sípályák!$F$11:$H$11</c:f>
              <c:numCache>
                <c:formatCode>General" km"</c:formatCode>
                <c:ptCount val="3"/>
                <c:pt idx="0">
                  <c:v>14.7</c:v>
                </c:pt>
                <c:pt idx="1">
                  <c:v>7.7000000000000011</c:v>
                </c:pt>
                <c:pt idx="2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B3-4295-8202-69BB1BB71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5240328"/>
        <c:axId val="515241968"/>
      </c:barChart>
      <c:catAx>
        <c:axId val="515240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hu-HU"/>
          </a:p>
        </c:txPr>
        <c:crossAx val="515241968"/>
        <c:crosses val="autoZero"/>
        <c:auto val="1"/>
        <c:lblAlgn val="ctr"/>
        <c:lblOffset val="100"/>
        <c:noMultiLvlLbl val="0"/>
      </c:catAx>
      <c:valAx>
        <c:axId val="515241968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accent2"/>
              </a:solidFill>
              <a:round/>
            </a:ln>
            <a:effectLst/>
          </c:spPr>
        </c:majorGridlines>
        <c:numFmt formatCode="General&quot; km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hu-HU"/>
          </a:p>
        </c:txPr>
        <c:crossAx val="515240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60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0</xdr:row>
      <xdr:rowOff>0</xdr:rowOff>
    </xdr:from>
    <xdr:to>
      <xdr:col>20</xdr:col>
      <xdr:colOff>600075</xdr:colOff>
      <xdr:row>11</xdr:row>
      <xdr:rowOff>133349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9F587DC-712E-4E9D-9CF6-928D268A4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7CC67-FC88-46DA-A5BB-6FACFCDF79C1}">
  <dimension ref="A1:L16"/>
  <sheetViews>
    <sheetView workbookViewId="0">
      <selection activeCell="J5" sqref="J5"/>
    </sheetView>
  </sheetViews>
  <sheetFormatPr defaultRowHeight="15"/>
  <cols>
    <col min="1" max="1" width="18" style="1" bestFit="1" customWidth="1"/>
    <col min="2" max="2" width="11.85546875" style="1" customWidth="1"/>
    <col min="3" max="3" width="11.7109375" style="1" customWidth="1"/>
    <col min="4" max="4" width="12" style="1" customWidth="1"/>
    <col min="5" max="5" width="7.42578125" style="1" customWidth="1"/>
    <col min="6" max="6" width="8.85546875" style="1" customWidth="1"/>
    <col min="7" max="7" width="9" style="1" customWidth="1"/>
    <col min="8" max="8" width="9.7109375" style="1" bestFit="1" customWidth="1"/>
    <col min="9" max="9" width="9.42578125" style="1" customWidth="1"/>
    <col min="10" max="10" width="10.140625" style="1" customWidth="1"/>
    <col min="11" max="12" width="9.85546875" style="1" customWidth="1"/>
    <col min="13" max="16384" width="9.140625" style="1"/>
  </cols>
  <sheetData>
    <row r="1" spans="1:12" ht="43.5" customHeight="1">
      <c r="A1" s="34" t="s">
        <v>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31.5">
      <c r="A2" s="8"/>
      <c r="B2" s="9" t="s">
        <v>8</v>
      </c>
      <c r="C2" s="9" t="s">
        <v>9</v>
      </c>
      <c r="D2" s="9" t="s">
        <v>17</v>
      </c>
      <c r="E2" s="9" t="s">
        <v>11</v>
      </c>
      <c r="F2" s="9" t="s">
        <v>12</v>
      </c>
      <c r="G2" s="9" t="s">
        <v>13</v>
      </c>
      <c r="H2" s="9" t="s">
        <v>14</v>
      </c>
      <c r="I2" s="9" t="s">
        <v>10</v>
      </c>
      <c r="J2" s="9" t="s">
        <v>15</v>
      </c>
      <c r="K2" s="9" t="s">
        <v>16</v>
      </c>
      <c r="L2" s="9" t="s">
        <v>45</v>
      </c>
    </row>
    <row r="3" spans="1:12" ht="15.75">
      <c r="A3" s="3" t="s">
        <v>0</v>
      </c>
      <c r="B3" s="4">
        <v>770</v>
      </c>
      <c r="C3" s="4">
        <v>935</v>
      </c>
      <c r="D3" s="4">
        <f t="shared" ref="D3:D10" si="0">C3-B3</f>
        <v>165</v>
      </c>
      <c r="E3" s="5">
        <v>7</v>
      </c>
      <c r="F3" s="6">
        <v>1.6</v>
      </c>
      <c r="G3" s="6">
        <v>0.6</v>
      </c>
      <c r="H3" s="6">
        <v>1.1000000000000001</v>
      </c>
      <c r="I3" s="6">
        <f t="shared" ref="I3:I10" si="1">SUM(F3:H3)</f>
        <v>3.3000000000000003</v>
      </c>
      <c r="J3" s="7">
        <v>6500</v>
      </c>
      <c r="K3" s="7">
        <v>3500</v>
      </c>
      <c r="L3" s="18" t="str">
        <f>IF(I3&gt;5,"hosszú",IF(I3&gt;3,"közepes","rövid"))</f>
        <v>közepes</v>
      </c>
    </row>
    <row r="4" spans="1:12" ht="15.75">
      <c r="A4" s="3" t="s">
        <v>4</v>
      </c>
      <c r="B4" s="4">
        <v>510</v>
      </c>
      <c r="C4" s="4">
        <v>680</v>
      </c>
      <c r="D4" s="4">
        <f t="shared" si="0"/>
        <v>170</v>
      </c>
      <c r="E4" s="5">
        <v>1</v>
      </c>
      <c r="F4" s="6">
        <v>1.5</v>
      </c>
      <c r="G4" s="6">
        <v>1</v>
      </c>
      <c r="H4" s="6">
        <v>0.2</v>
      </c>
      <c r="I4" s="6">
        <f t="shared" si="1"/>
        <v>2.7</v>
      </c>
      <c r="J4" s="7">
        <v>6000</v>
      </c>
      <c r="K4" s="7">
        <v>5000</v>
      </c>
      <c r="L4" s="18" t="str">
        <f t="shared" ref="L4:L10" si="2">IF(I4&gt;5,"hosszú",IF(I4&gt;3,"közepes","rövid"))</f>
        <v>rövid</v>
      </c>
    </row>
    <row r="5" spans="1:12" ht="15.75">
      <c r="A5" s="3" t="s">
        <v>1</v>
      </c>
      <c r="B5" s="4">
        <v>333</v>
      </c>
      <c r="C5" s="4">
        <v>509</v>
      </c>
      <c r="D5" s="4">
        <f t="shared" si="0"/>
        <v>176</v>
      </c>
      <c r="E5" s="5">
        <v>8</v>
      </c>
      <c r="F5" s="6">
        <v>5.9</v>
      </c>
      <c r="G5" s="6">
        <v>0.8</v>
      </c>
      <c r="H5" s="6">
        <v>1.2</v>
      </c>
      <c r="I5" s="6">
        <f t="shared" si="1"/>
        <v>7.9</v>
      </c>
      <c r="J5" s="7">
        <v>11900</v>
      </c>
      <c r="K5" s="7">
        <v>8900</v>
      </c>
      <c r="L5" s="18" t="str">
        <f t="shared" si="2"/>
        <v>hosszú</v>
      </c>
    </row>
    <row r="6" spans="1:12" ht="15.75">
      <c r="A6" s="3" t="s">
        <v>5</v>
      </c>
      <c r="B6" s="4">
        <v>770</v>
      </c>
      <c r="C6" s="4">
        <v>1015</v>
      </c>
      <c r="D6" s="4">
        <f t="shared" si="0"/>
        <v>245</v>
      </c>
      <c r="E6" s="5">
        <v>5</v>
      </c>
      <c r="F6" s="6">
        <v>2</v>
      </c>
      <c r="G6" s="6">
        <v>0.5</v>
      </c>
      <c r="H6" s="6">
        <v>0.6</v>
      </c>
      <c r="I6" s="6">
        <f t="shared" si="1"/>
        <v>3.1</v>
      </c>
      <c r="J6" s="7">
        <v>6500</v>
      </c>
      <c r="K6" s="7">
        <v>6000</v>
      </c>
      <c r="L6" s="18" t="str">
        <f t="shared" si="2"/>
        <v>közepes</v>
      </c>
    </row>
    <row r="7" spans="1:12" ht="15.75">
      <c r="A7" s="3" t="s">
        <v>2</v>
      </c>
      <c r="B7" s="4">
        <v>676</v>
      </c>
      <c r="C7" s="4">
        <v>821</v>
      </c>
      <c r="D7" s="4">
        <f t="shared" si="0"/>
        <v>145</v>
      </c>
      <c r="E7" s="5">
        <v>8</v>
      </c>
      <c r="F7" s="6">
        <v>2</v>
      </c>
      <c r="G7" s="6">
        <v>1.7</v>
      </c>
      <c r="H7" s="6">
        <v>0.6</v>
      </c>
      <c r="I7" s="6">
        <f t="shared" si="1"/>
        <v>4.3</v>
      </c>
      <c r="J7" s="7">
        <v>9000</v>
      </c>
      <c r="K7" s="7">
        <v>6500</v>
      </c>
      <c r="L7" s="18" t="str">
        <f t="shared" si="2"/>
        <v>közepes</v>
      </c>
    </row>
    <row r="8" spans="1:12" ht="15.75">
      <c r="A8" s="3" t="s">
        <v>6</v>
      </c>
      <c r="B8" s="4">
        <v>370</v>
      </c>
      <c r="C8" s="4">
        <v>510</v>
      </c>
      <c r="D8" s="4">
        <f t="shared" si="0"/>
        <v>140</v>
      </c>
      <c r="E8" s="5">
        <v>1</v>
      </c>
      <c r="F8" s="6">
        <v>0</v>
      </c>
      <c r="G8" s="6">
        <v>1.1000000000000001</v>
      </c>
      <c r="H8" s="6">
        <v>0</v>
      </c>
      <c r="I8" s="6">
        <f t="shared" si="1"/>
        <v>1.1000000000000001</v>
      </c>
      <c r="J8" s="7">
        <v>2500</v>
      </c>
      <c r="K8" s="7">
        <v>1500</v>
      </c>
      <c r="L8" s="18" t="str">
        <f t="shared" si="2"/>
        <v>rövid</v>
      </c>
    </row>
    <row r="9" spans="1:12" ht="15.75">
      <c r="A9" s="3" t="s">
        <v>3</v>
      </c>
      <c r="B9" s="4">
        <v>320</v>
      </c>
      <c r="C9" s="4">
        <v>487</v>
      </c>
      <c r="D9" s="4">
        <f t="shared" si="0"/>
        <v>167</v>
      </c>
      <c r="E9" s="5">
        <v>5</v>
      </c>
      <c r="F9" s="6">
        <v>0.5</v>
      </c>
      <c r="G9" s="6">
        <v>1.5</v>
      </c>
      <c r="H9" s="6">
        <v>0</v>
      </c>
      <c r="I9" s="6">
        <f t="shared" si="1"/>
        <v>2</v>
      </c>
      <c r="J9" s="7">
        <v>5990</v>
      </c>
      <c r="K9" s="7">
        <v>4490</v>
      </c>
      <c r="L9" s="18" t="str">
        <f t="shared" si="2"/>
        <v>rövid</v>
      </c>
    </row>
    <row r="10" spans="1:12" ht="15.75">
      <c r="A10" s="3" t="s">
        <v>7</v>
      </c>
      <c r="B10" s="4">
        <v>240</v>
      </c>
      <c r="C10" s="4">
        <v>370</v>
      </c>
      <c r="D10" s="4">
        <f t="shared" si="0"/>
        <v>130</v>
      </c>
      <c r="E10" s="5">
        <v>9</v>
      </c>
      <c r="F10" s="6">
        <v>1.2</v>
      </c>
      <c r="G10" s="6">
        <v>0.5</v>
      </c>
      <c r="H10" s="6">
        <v>0</v>
      </c>
      <c r="I10" s="6">
        <f t="shared" si="1"/>
        <v>1.7</v>
      </c>
      <c r="J10" s="7">
        <v>5900</v>
      </c>
      <c r="K10" s="7">
        <v>4600</v>
      </c>
      <c r="L10" s="18" t="str">
        <f t="shared" si="2"/>
        <v>rövid</v>
      </c>
    </row>
    <row r="11" spans="1:12" ht="15.75">
      <c r="A11" s="36" t="s">
        <v>18</v>
      </c>
      <c r="B11" s="36"/>
      <c r="C11" s="36"/>
      <c r="D11" s="36"/>
      <c r="E11" s="36"/>
      <c r="F11" s="14">
        <f>SUM(F3:F10)</f>
        <v>14.7</v>
      </c>
      <c r="G11" s="14">
        <f>SUM(G3:G10)</f>
        <v>7.7000000000000011</v>
      </c>
      <c r="H11" s="14">
        <f>SUM(H3:H10)</f>
        <v>3.7</v>
      </c>
    </row>
    <row r="12" spans="1:12" ht="15.75">
      <c r="A12" s="2"/>
      <c r="B12" s="2"/>
      <c r="C12" s="2"/>
      <c r="D12" s="2"/>
      <c r="E12" s="2"/>
      <c r="F12" s="2"/>
      <c r="G12" s="2"/>
      <c r="H12" s="2"/>
    </row>
    <row r="13" spans="1:12" ht="15.75">
      <c r="A13" s="35" t="s">
        <v>19</v>
      </c>
      <c r="B13" s="35"/>
      <c r="C13" s="15">
        <f>COUNTA(A3:A10)</f>
        <v>8</v>
      </c>
      <c r="D13" s="35" t="s">
        <v>23</v>
      </c>
      <c r="E13" s="35"/>
      <c r="F13" s="35"/>
      <c r="G13" s="35"/>
      <c r="H13" s="10">
        <f>COUNTIF(E3:E10,"&gt;5")</f>
        <v>4</v>
      </c>
    </row>
    <row r="14" spans="1:12" ht="15.75">
      <c r="A14" s="35" t="s">
        <v>20</v>
      </c>
      <c r="B14" s="35"/>
      <c r="C14" s="12">
        <f>MAX(J3:J10)</f>
        <v>11900</v>
      </c>
      <c r="D14" s="35" t="s">
        <v>24</v>
      </c>
      <c r="E14" s="35"/>
      <c r="F14" s="35"/>
      <c r="G14" s="35"/>
      <c r="H14" s="12">
        <f>2*J7+3*K7</f>
        <v>37500</v>
      </c>
    </row>
    <row r="15" spans="1:12" ht="15.75">
      <c r="A15" s="35" t="s">
        <v>21</v>
      </c>
      <c r="B15" s="35"/>
      <c r="C15" s="12">
        <f>MIN(K3:K10)</f>
        <v>1500</v>
      </c>
      <c r="D15" s="35" t="s">
        <v>41</v>
      </c>
      <c r="E15" s="35"/>
      <c r="F15" s="35"/>
      <c r="G15" s="35"/>
      <c r="H15" s="12">
        <f>SMALL(K3:K10,2)</f>
        <v>3500</v>
      </c>
    </row>
    <row r="16" spans="1:12" ht="15.75">
      <c r="A16" s="35" t="s">
        <v>22</v>
      </c>
      <c r="B16" s="35"/>
      <c r="C16" s="16">
        <f>AVERAGEA(D3:D10)</f>
        <v>167.25</v>
      </c>
      <c r="D16" s="35" t="s">
        <v>40</v>
      </c>
      <c r="E16" s="35"/>
      <c r="F16" s="35"/>
      <c r="G16" s="35"/>
      <c r="H16" s="17">
        <f>LARGE(H3:H10,2)</f>
        <v>1.1000000000000001</v>
      </c>
    </row>
  </sheetData>
  <sortState xmlns:xlrd2="http://schemas.microsoft.com/office/spreadsheetml/2017/richdata2" ref="A3:A10">
    <sortCondition ref="A3:A10"/>
  </sortState>
  <mergeCells count="10">
    <mergeCell ref="A1:L1"/>
    <mergeCell ref="A16:B16"/>
    <mergeCell ref="D13:G13"/>
    <mergeCell ref="D14:G14"/>
    <mergeCell ref="A11:E11"/>
    <mergeCell ref="A13:B13"/>
    <mergeCell ref="A14:B14"/>
    <mergeCell ref="A15:B15"/>
    <mergeCell ref="D16:G16"/>
    <mergeCell ref="D15:G15"/>
  </mergeCells>
  <pageMargins left="0.7" right="0.7" top="0.75" bottom="0.75" header="0.3" footer="0.3"/>
  <pageSetup paperSize="9" orientation="portrait" verticalDpi="300" r:id="rId1"/>
  <ignoredErrors>
    <ignoredError sqref="I3:I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031CA-4A6F-4FA6-832E-8F4DB6B67998}">
  <dimension ref="B1:H14"/>
  <sheetViews>
    <sheetView workbookViewId="0">
      <selection activeCell="E8" sqref="E8"/>
    </sheetView>
  </sheetViews>
  <sheetFormatPr defaultRowHeight="15.75"/>
  <cols>
    <col min="1" max="1" width="11.42578125" style="2" customWidth="1"/>
    <col min="2" max="2" width="21.28515625" style="2" customWidth="1"/>
    <col min="3" max="3" width="10.5703125" style="2" bestFit="1" customWidth="1"/>
    <col min="4" max="4" width="11.28515625" style="2" customWidth="1"/>
    <col min="5" max="5" width="9.140625" style="2"/>
    <col min="6" max="6" width="10.140625" style="2" bestFit="1" customWidth="1"/>
    <col min="7" max="7" width="12.85546875" style="2" customWidth="1"/>
    <col min="8" max="8" width="10.5703125" style="2" customWidth="1"/>
    <col min="9" max="16384" width="9.140625" style="2"/>
  </cols>
  <sheetData>
    <row r="1" spans="2:8" ht="25.5">
      <c r="B1" s="37">
        <f ca="1">TODAY()</f>
        <v>44607</v>
      </c>
      <c r="C1" s="37"/>
      <c r="D1" s="37"/>
      <c r="E1" s="37"/>
      <c r="F1" s="37"/>
      <c r="G1" s="37"/>
      <c r="H1" s="37"/>
    </row>
    <row r="3" spans="2:8">
      <c r="E3" s="38" t="s">
        <v>37</v>
      </c>
      <c r="F3" s="38"/>
      <c r="G3" s="38"/>
    </row>
    <row r="4" spans="2:8" s="41" customFormat="1" ht="25.5">
      <c r="B4" s="31" t="s">
        <v>35</v>
      </c>
      <c r="C4" s="32">
        <v>1200</v>
      </c>
      <c r="D4" s="33" t="s">
        <v>36</v>
      </c>
      <c r="E4" s="30">
        <v>0.3</v>
      </c>
      <c r="F4" s="40" t="s">
        <v>38</v>
      </c>
      <c r="G4" s="40"/>
    </row>
    <row r="5" spans="2:8" ht="16.5" thickBot="1"/>
    <row r="6" spans="2:8">
      <c r="B6" s="20" t="s">
        <v>25</v>
      </c>
      <c r="C6" s="21" t="s">
        <v>26</v>
      </c>
      <c r="D6" s="21" t="s">
        <v>27</v>
      </c>
      <c r="E6" s="21" t="s">
        <v>28</v>
      </c>
      <c r="F6" s="21" t="s">
        <v>29</v>
      </c>
      <c r="G6" s="21" t="s">
        <v>42</v>
      </c>
      <c r="H6" s="22" t="s">
        <v>39</v>
      </c>
    </row>
    <row r="7" spans="2:8">
      <c r="B7" s="23" t="s">
        <v>30</v>
      </c>
      <c r="C7" s="13">
        <v>44208</v>
      </c>
      <c r="D7" s="13">
        <v>44228</v>
      </c>
      <c r="E7" s="11">
        <f>D7-C7</f>
        <v>20</v>
      </c>
      <c r="F7" s="12">
        <f>E7*$C$4</f>
        <v>24000</v>
      </c>
      <c r="G7" s="11" t="str">
        <f>IF(E7&gt;=10,"jár","nem jár")</f>
        <v>jár</v>
      </c>
      <c r="H7" s="24">
        <f>IF(G7="jár",F7*(1-$E$4),"-")</f>
        <v>16800</v>
      </c>
    </row>
    <row r="8" spans="2:8">
      <c r="B8" s="23" t="s">
        <v>31</v>
      </c>
      <c r="C8" s="13">
        <v>44216</v>
      </c>
      <c r="D8" s="13">
        <v>44221</v>
      </c>
      <c r="E8" s="11">
        <f t="shared" ref="E8:E11" si="0">D8-C8</f>
        <v>5</v>
      </c>
      <c r="F8" s="12">
        <f>E8*$C$4</f>
        <v>6000</v>
      </c>
      <c r="G8" s="11" t="str">
        <f>IF(E8&gt;=10,"jár","nem jár")</f>
        <v>nem jár</v>
      </c>
      <c r="H8" s="24" t="str">
        <f t="shared" ref="H8:H11" si="1">IF(G8="jár",F8*(1-$E$4),"-")</f>
        <v>-</v>
      </c>
    </row>
    <row r="9" spans="2:8">
      <c r="B9" s="23" t="s">
        <v>32</v>
      </c>
      <c r="C9" s="13">
        <v>44230</v>
      </c>
      <c r="D9" s="13">
        <v>44238</v>
      </c>
      <c r="E9" s="11">
        <f t="shared" si="0"/>
        <v>8</v>
      </c>
      <c r="F9" s="12">
        <f>E9*$C$4</f>
        <v>9600</v>
      </c>
      <c r="G9" s="11" t="str">
        <f>IF(E9&gt;=10,"jár","nem jár")</f>
        <v>nem jár</v>
      </c>
      <c r="H9" s="24" t="str">
        <f t="shared" si="1"/>
        <v>-</v>
      </c>
    </row>
    <row r="10" spans="2:8">
      <c r="B10" s="23" t="s">
        <v>33</v>
      </c>
      <c r="C10" s="13">
        <v>44219</v>
      </c>
      <c r="D10" s="13">
        <v>44250</v>
      </c>
      <c r="E10" s="11">
        <f t="shared" si="0"/>
        <v>31</v>
      </c>
      <c r="F10" s="12">
        <f>E10*$C$4</f>
        <v>37200</v>
      </c>
      <c r="G10" s="11" t="str">
        <f t="shared" ref="G8:G11" si="2">IF(E10&gt;=10,"jár","nem jár")</f>
        <v>jár</v>
      </c>
      <c r="H10" s="24">
        <f t="shared" si="1"/>
        <v>26040</v>
      </c>
    </row>
    <row r="11" spans="2:8" ht="16.5" thickBot="1">
      <c r="B11" s="25" t="s">
        <v>34</v>
      </c>
      <c r="C11" s="26">
        <v>44227</v>
      </c>
      <c r="D11" s="26">
        <v>44228</v>
      </c>
      <c r="E11" s="27">
        <f t="shared" si="0"/>
        <v>1</v>
      </c>
      <c r="F11" s="28">
        <f>E11*$C$4</f>
        <v>1200</v>
      </c>
      <c r="G11" s="27" t="str">
        <f t="shared" si="2"/>
        <v>nem jár</v>
      </c>
      <c r="H11" s="29" t="str">
        <f t="shared" si="1"/>
        <v>-</v>
      </c>
    </row>
    <row r="13" spans="2:8">
      <c r="B13" s="38" t="s">
        <v>43</v>
      </c>
      <c r="C13" s="38"/>
      <c r="D13" s="19">
        <f>COUNTIF(G7:G11,"jár")</f>
        <v>2</v>
      </c>
    </row>
    <row r="14" spans="2:8">
      <c r="B14" s="39"/>
      <c r="C14" s="39"/>
      <c r="E14" s="38"/>
      <c r="F14" s="38"/>
    </row>
  </sheetData>
  <mergeCells count="6">
    <mergeCell ref="B1:H1"/>
    <mergeCell ref="E14:F14"/>
    <mergeCell ref="B14:C14"/>
    <mergeCell ref="E3:G3"/>
    <mergeCell ref="F4:G4"/>
    <mergeCell ref="B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E2E0-A70E-4BF3-948F-EE81B60BB19E}">
  <dimension ref="B1:H14"/>
  <sheetViews>
    <sheetView tabSelected="1" workbookViewId="0">
      <selection activeCell="U23" sqref="U23"/>
    </sheetView>
  </sheetViews>
  <sheetFormatPr defaultRowHeight="15.75"/>
  <cols>
    <col min="1" max="1" width="11.42578125" style="2" customWidth="1"/>
    <col min="2" max="2" width="21.28515625" style="2" customWidth="1"/>
    <col min="3" max="3" width="10.5703125" style="2" bestFit="1" customWidth="1"/>
    <col min="4" max="4" width="11.28515625" style="2" customWidth="1"/>
    <col min="5" max="5" width="9.140625" style="2"/>
    <col min="6" max="6" width="10.140625" style="2" bestFit="1" customWidth="1"/>
    <col min="7" max="7" width="12.85546875" style="2" customWidth="1"/>
    <col min="8" max="8" width="10.5703125" style="2" customWidth="1"/>
    <col min="9" max="16384" width="9.140625" style="2"/>
  </cols>
  <sheetData>
    <row r="1" spans="2:8" ht="25.5">
      <c r="B1" s="37" t="s">
        <v>46</v>
      </c>
      <c r="C1" s="37"/>
      <c r="D1" s="37"/>
      <c r="E1" s="37"/>
      <c r="F1" s="37"/>
      <c r="G1" s="37"/>
      <c r="H1" s="37"/>
    </row>
    <row r="3" spans="2:8">
      <c r="E3" s="38" t="s">
        <v>37</v>
      </c>
      <c r="F3" s="38"/>
      <c r="G3" s="38"/>
    </row>
    <row r="4" spans="2:8" ht="25.5">
      <c r="B4" s="31" t="s">
        <v>35</v>
      </c>
      <c r="C4" s="32">
        <v>1200</v>
      </c>
      <c r="D4" s="33" t="s">
        <v>36</v>
      </c>
      <c r="E4" s="30">
        <v>0.3</v>
      </c>
      <c r="F4" s="40" t="s">
        <v>38</v>
      </c>
      <c r="G4" s="40"/>
    </row>
    <row r="5" spans="2:8" ht="16.5" thickBot="1"/>
    <row r="6" spans="2:8">
      <c r="B6" s="20" t="s">
        <v>25</v>
      </c>
      <c r="C6" s="21" t="s">
        <v>26</v>
      </c>
      <c r="D6" s="21" t="s">
        <v>27</v>
      </c>
      <c r="E6" s="21" t="s">
        <v>28</v>
      </c>
      <c r="F6" s="21" t="s">
        <v>29</v>
      </c>
      <c r="G6" s="21" t="s">
        <v>42</v>
      </c>
      <c r="H6" s="22" t="s">
        <v>39</v>
      </c>
    </row>
    <row r="7" spans="2:8">
      <c r="B7" s="23" t="s">
        <v>30</v>
      </c>
      <c r="C7" s="13">
        <v>44208</v>
      </c>
      <c r="D7" s="13">
        <v>44228</v>
      </c>
      <c r="E7" s="11">
        <f>D7-C7</f>
        <v>20</v>
      </c>
      <c r="F7" s="12">
        <f>E7*$C$4</f>
        <v>24000</v>
      </c>
      <c r="G7" s="11" t="str">
        <f>IF(E7&gt;=10,"jár","nem jár")</f>
        <v>jár</v>
      </c>
      <c r="H7" s="24">
        <f>IF(G7="jár",F7*(1-$E$4),"-")</f>
        <v>16800</v>
      </c>
    </row>
    <row r="8" spans="2:8">
      <c r="B8" s="23" t="s">
        <v>31</v>
      </c>
      <c r="C8" s="13">
        <v>44216</v>
      </c>
      <c r="D8" s="13">
        <v>44221</v>
      </c>
      <c r="E8" s="11">
        <f t="shared" ref="E8:E11" si="0">D8-C8</f>
        <v>5</v>
      </c>
      <c r="F8" s="12">
        <f>E8*$C$4</f>
        <v>6000</v>
      </c>
      <c r="G8" s="11" t="str">
        <f t="shared" ref="G8:G11" si="1">IF(E8&gt;=10,"jár","nem jár")</f>
        <v>nem jár</v>
      </c>
      <c r="H8" s="24" t="str">
        <f t="shared" ref="H8:H11" si="2">IF(G8="jár",F8*(1-$E$4),"-")</f>
        <v>-</v>
      </c>
    </row>
    <row r="9" spans="2:8">
      <c r="B9" s="23" t="s">
        <v>32</v>
      </c>
      <c r="C9" s="13">
        <v>44230</v>
      </c>
      <c r="D9" s="13">
        <v>44238</v>
      </c>
      <c r="E9" s="11">
        <f t="shared" si="0"/>
        <v>8</v>
      </c>
      <c r="F9" s="12">
        <f>E9*$C$4</f>
        <v>9600</v>
      </c>
      <c r="G9" s="11" t="str">
        <f t="shared" si="1"/>
        <v>nem jár</v>
      </c>
      <c r="H9" s="24" t="str">
        <f t="shared" si="2"/>
        <v>-</v>
      </c>
    </row>
    <row r="10" spans="2:8">
      <c r="B10" s="23" t="s">
        <v>33</v>
      </c>
      <c r="C10" s="13">
        <v>44219</v>
      </c>
      <c r="D10" s="13">
        <v>44250</v>
      </c>
      <c r="E10" s="11">
        <f t="shared" si="0"/>
        <v>31</v>
      </c>
      <c r="F10" s="12">
        <f>E10*$C$4</f>
        <v>37200</v>
      </c>
      <c r="G10" s="11" t="str">
        <f t="shared" si="1"/>
        <v>jár</v>
      </c>
      <c r="H10" s="24">
        <f t="shared" si="2"/>
        <v>26040</v>
      </c>
    </row>
    <row r="11" spans="2:8" ht="16.5" thickBot="1">
      <c r="B11" s="25" t="s">
        <v>34</v>
      </c>
      <c r="C11" s="26">
        <v>44227</v>
      </c>
      <c r="D11" s="26">
        <v>44228</v>
      </c>
      <c r="E11" s="27">
        <f t="shared" si="0"/>
        <v>1</v>
      </c>
      <c r="F11" s="28">
        <f>E11*$C$4</f>
        <v>1200</v>
      </c>
      <c r="G11" s="27" t="str">
        <f t="shared" si="1"/>
        <v>nem jár</v>
      </c>
      <c r="H11" s="29" t="str">
        <f t="shared" si="2"/>
        <v>-</v>
      </c>
    </row>
    <row r="13" spans="2:8">
      <c r="B13" s="38" t="s">
        <v>43</v>
      </c>
      <c r="C13" s="38"/>
      <c r="D13" s="19">
        <f>COUNTIF(G7:G11,"jár")</f>
        <v>2</v>
      </c>
    </row>
    <row r="14" spans="2:8">
      <c r="B14" s="39"/>
      <c r="C14" s="39"/>
      <c r="E14" s="38"/>
      <c r="F14" s="38"/>
    </row>
  </sheetData>
  <mergeCells count="6">
    <mergeCell ref="B1:H1"/>
    <mergeCell ref="E3:G3"/>
    <mergeCell ref="F4:G4"/>
    <mergeCell ref="B13:C13"/>
    <mergeCell ref="B14:C14"/>
    <mergeCell ref="E14:F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94F717AB-D6EA-4D56-A8E7-A8307C4A6134}"/>
</file>

<file path=customXml/itemProps2.xml><?xml version="1.0" encoding="utf-8"?>
<ds:datastoreItem xmlns:ds="http://schemas.openxmlformats.org/officeDocument/2006/customXml" ds:itemID="{EE1FB549-613F-4E4B-A7ED-8891DC270216}"/>
</file>

<file path=customXml/itemProps3.xml><?xml version="1.0" encoding="utf-8"?>
<ds:datastoreItem xmlns:ds="http://schemas.openxmlformats.org/officeDocument/2006/customXml" ds:itemID="{A181AA47-7D4D-48F9-99DF-FDBD52E5B5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Sípályák</vt:lpstr>
      <vt:lpstr>Síkölcsönző</vt:lpstr>
      <vt:lpstr>Síkölcsönző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szabo.eniko</dc:creator>
  <cp:lastModifiedBy>Fazekas Teszt Diák
</cp:lastModifiedBy>
  <dcterms:created xsi:type="dcterms:W3CDTF">2021-11-29T19:14:21Z</dcterms:created>
  <dcterms:modified xsi:type="dcterms:W3CDTF">2022-02-15T12:17:15Z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